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295" windowWidth="15480" windowHeight="9270" activeTab="1"/>
  </bookViews>
  <sheets>
    <sheet name="PLAN. CUSTO" sheetId="1" r:id="rId1"/>
    <sheet name="CRONOGRAMA" sheetId="2" r:id="rId2"/>
    <sheet name="LEVANTAMENTO QUANTIDADE" sheetId="3" r:id="rId3"/>
  </sheets>
  <definedNames/>
  <calcPr fullCalcOnLoad="1"/>
</workbook>
</file>

<file path=xl/sharedStrings.xml><?xml version="1.0" encoding="utf-8"?>
<sst xmlns="http://schemas.openxmlformats.org/spreadsheetml/2006/main" count="372" uniqueCount="178">
  <si>
    <t>PREFEITURA MUNICIPAL DE PIRAPORA</t>
  </si>
  <si>
    <t>PREFEITURA MUNICIPAL DA PIRAPORA - MG</t>
  </si>
  <si>
    <t xml:space="preserve">LEVANTAMENTO DE  QUANTIDADES </t>
  </si>
  <si>
    <t>ÍTEM</t>
  </si>
  <si>
    <t>DISCRIMINAÇÃO</t>
  </si>
  <si>
    <t>UNID.</t>
  </si>
  <si>
    <t>LEVANTADO</t>
  </si>
  <si>
    <t>QUANT.</t>
  </si>
  <si>
    <t>COMPRIM.</t>
  </si>
  <si>
    <t>LARGURA</t>
  </si>
  <si>
    <t>ESPES.</t>
  </si>
  <si>
    <t>TON / TONXKM / EMPOLAMENTO</t>
  </si>
  <si>
    <t>ÁREA</t>
  </si>
  <si>
    <t>VOLUME</t>
  </si>
  <si>
    <t>1.0</t>
  </si>
  <si>
    <t>SERVIÇOS PRELIMINARES</t>
  </si>
  <si>
    <t>1.1</t>
  </si>
  <si>
    <t>1.2</t>
  </si>
  <si>
    <t>2.0</t>
  </si>
  <si>
    <t>3.0</t>
  </si>
  <si>
    <t>3.1</t>
  </si>
  <si>
    <t>4.0</t>
  </si>
  <si>
    <t>M2</t>
  </si>
  <si>
    <t>m2</t>
  </si>
  <si>
    <t>1.4</t>
  </si>
  <si>
    <t>1.5</t>
  </si>
  <si>
    <t>1.6</t>
  </si>
  <si>
    <t>1.7</t>
  </si>
  <si>
    <t>1.8</t>
  </si>
  <si>
    <t>1.9</t>
  </si>
  <si>
    <t>1.10</t>
  </si>
  <si>
    <t>1.11</t>
  </si>
  <si>
    <t>SUB TOTAL</t>
  </si>
  <si>
    <t>2.1</t>
  </si>
  <si>
    <t>m3</t>
  </si>
  <si>
    <t>3.2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</si>
  <si>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</si>
  <si>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</si>
  <si>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</si>
  <si>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</si>
  <si>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</si>
  <si>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</si>
  <si>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</si>
  <si>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</si>
  <si>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</si>
  <si>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</si>
  <si>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</si>
  <si>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</si>
  <si>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</si>
  <si>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</si>
  <si>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</si>
  <si>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</si>
  <si>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</si>
  <si>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</si>
  <si>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</si>
  <si>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</si>
  <si>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</si>
  <si>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6.0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</si>
  <si>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</si>
  <si>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</si>
  <si>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</si>
  <si>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</si>
  <si>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</si>
  <si>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</si>
  <si>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</si>
  <si>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</si>
  <si>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</si>
  <si>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</si>
  <si>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</si>
  <si>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</si>
  <si>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7.0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</si>
  <si>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</si>
  <si>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</si>
  <si>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</si>
  <si>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</si>
  <si>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</si>
  <si>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</si>
  <si>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</si>
  <si>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</si>
  <si>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</si>
  <si>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</si>
  <si>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</si>
  <si>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</si>
  <si>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</si>
  <si>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</si>
  <si>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</si>
  <si>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</si>
  <si>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</si>
  <si>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</si>
  <si>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</si>
  <si>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</si>
  <si>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</si>
  <si>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</si>
  <si>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preço.uni</t>
  </si>
  <si>
    <t>total</t>
  </si>
  <si>
    <t>Gabriel Messias de Magalhães</t>
  </si>
  <si>
    <t>Eng.Civil CREA 5068960479-D/SP</t>
  </si>
  <si>
    <t>BDI</t>
  </si>
  <si>
    <t>Serviços topográficos para pav.zIncli.Nota de serviço</t>
  </si>
  <si>
    <t>Rua Ari alvim Medeiros</t>
  </si>
  <si>
    <t>Rua Paulo Roberto dias</t>
  </si>
  <si>
    <t>5 avenida</t>
  </si>
  <si>
    <t>Rua Efigênia araujo Soares</t>
  </si>
  <si>
    <t>Rua Divino Ferreira</t>
  </si>
  <si>
    <t>Rua José Pinheiro Couto</t>
  </si>
  <si>
    <t>7 Avenida</t>
  </si>
  <si>
    <t>Rua do Canal</t>
  </si>
  <si>
    <t>Rua Valdir Pereira</t>
  </si>
  <si>
    <t>6 Avenida</t>
  </si>
  <si>
    <t>TERRAPLENAGEM</t>
  </si>
  <si>
    <t>Transporte de Material escavado DMT max.600m.taxa de empolamento=30%</t>
  </si>
  <si>
    <t>CALÇAMENTO</t>
  </si>
  <si>
    <t>Linha de agua</t>
  </si>
  <si>
    <t>Limpeza de obra</t>
  </si>
  <si>
    <t>ITEM</t>
  </si>
  <si>
    <t>2.2</t>
  </si>
  <si>
    <t>SERVIÇOS PRELIMINARES/MOBILIZAÇÃO</t>
  </si>
  <si>
    <t>Serviços topográficos  para pav.incl.Nota de Serviço</t>
  </si>
  <si>
    <t>SERVIÇOS COMPLEMENTARES/DESMOBILIZAÇÃO</t>
  </si>
  <si>
    <t>transporte  de material escavado DMT max.5Km de empolamento=30%</t>
  </si>
  <si>
    <t>Regularização e compactação de sub-leito até 20cm</t>
  </si>
  <si>
    <t>Fornecimento de meio fio de concreto moldado no local rej.com argam. De cimento.e areia 1:42,00x0,30x0,15</t>
  </si>
  <si>
    <t>OBR-VIA-315</t>
  </si>
  <si>
    <t>DRE-SAR-020</t>
  </si>
  <si>
    <t>PRE-LIM-005</t>
  </si>
  <si>
    <t>preço/c.</t>
  </si>
  <si>
    <t>OBR-VIA-205</t>
  </si>
  <si>
    <t>ETAPAS/DESCRIÇÃO</t>
  </si>
  <si>
    <t>FÍSICO/
FINANCEIRO</t>
  </si>
  <si>
    <t>TOTAL
ETAPAS</t>
  </si>
  <si>
    <t>MêS 1</t>
  </si>
  <si>
    <t>MêS 2</t>
  </si>
  <si>
    <t>MêS 4</t>
  </si>
  <si>
    <t>MêS 5</t>
  </si>
  <si>
    <t>MêS 6</t>
  </si>
  <si>
    <t>FÍSICO %</t>
  </si>
  <si>
    <t>FINANCEIRO</t>
  </si>
  <si>
    <t>transporte  de material escavado DMT max.600m de empolamento=30%</t>
  </si>
  <si>
    <t>Fornecimento de meio fio de concreto moldado no localrej.com argam. De cimento.e areia 1:42,00x0,30x0,15</t>
  </si>
  <si>
    <t>TOTAL</t>
  </si>
  <si>
    <t>,,</t>
  </si>
  <si>
    <t>v</t>
  </si>
  <si>
    <t>0-1</t>
  </si>
  <si>
    <t>0-2</t>
  </si>
  <si>
    <t>0-3</t>
  </si>
  <si>
    <t>0-4</t>
  </si>
  <si>
    <t>0-5</t>
  </si>
  <si>
    <t>0-6</t>
  </si>
  <si>
    <t>OBR-VIA-125</t>
  </si>
  <si>
    <t>Engº Civil CREA-5068960479/D</t>
  </si>
  <si>
    <t>MêS 7</t>
  </si>
  <si>
    <t>MêS 8</t>
  </si>
  <si>
    <t>MêS 9</t>
  </si>
  <si>
    <t>MêS 10</t>
  </si>
  <si>
    <t>MêS 11</t>
  </si>
  <si>
    <t>MêS 3</t>
  </si>
  <si>
    <t>MêS 12</t>
  </si>
  <si>
    <t>MêS 13</t>
  </si>
  <si>
    <t>MêS 14</t>
  </si>
  <si>
    <t>MêS 15</t>
  </si>
  <si>
    <t>MêS 16</t>
  </si>
  <si>
    <t>CRONOGRAMA FISICO FINANCEIRO</t>
  </si>
  <si>
    <t>PLANILHA DE CUSTO</t>
  </si>
  <si>
    <t>SERVIÇO/OBRAS:</t>
  </si>
  <si>
    <t>CODIGO</t>
  </si>
  <si>
    <t>DISCRIMINAÇÃO DOS SERVIÇOS</t>
  </si>
  <si>
    <t>PREÇO UNIT</t>
  </si>
  <si>
    <t>PREÇO TOTAL</t>
  </si>
  <si>
    <t>Pirapora-MG, 09 de Agosto de 2013</t>
  </si>
  <si>
    <t>execução de pavimento em calçamento de bloquetes,incluindo fornecimento de todos os materias,colchão de assentamento; exclusive o transporte do paralelepípedo.</t>
  </si>
  <si>
    <t>PRESTAÇÃO DE SERVIÇOS DE CALÇAMENTO  EM BLOQUETES DE DIVERSAS RUAS DO BAIRRO BOM JESUS II NO MUNICIPIO DE PIRAPORA -MG</t>
  </si>
  <si>
    <t>execução de pavimento em calçamento de paralelepípedo,incluindo fornecimento de todos os materias,colchão de assentamento; exclusive o transporte dos Bloquetes.</t>
  </si>
  <si>
    <t xml:space="preserve">CALÇAMENTO DE RUAS DO BAIRRO  BOM JESUS   II                                                                           </t>
  </si>
  <si>
    <t>Regularização e Compac. Do sub leito</t>
  </si>
  <si>
    <t>Fornecimento de meio fio de concreto moldado no local rej. Com argam. De cimento e areia 1:4 2,00x0,30x0,15</t>
  </si>
  <si>
    <t>8.00</t>
  </si>
  <si>
    <t>execução de pavimento em calçamento de Bloquetes,incluindo fornecimento de todos os materias,colchão de assentamento; exclusive o transporte dos ?Bloquetes.</t>
  </si>
  <si>
    <t>execução de pavimento em calçamento de bloquetes,incluindo fornecimento de todos os materias,colchão de assentamento; exclusive o transporte dos bloquetes.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</si>
</sst>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"/>
    <numFmt numFmtId="173" formatCode="#,##0.0000"/>
    <numFmt numFmtId="174" formatCode="#,##0.0"/>
    <numFmt numFmtId="175" formatCode="_(* #,##0.0_);_(* \(#,##0.0\);_(* &quot;-&quot;??_);_(@_)"/>
    <numFmt numFmtId="176" formatCode="_(* #,##0.000_);_(* \(#,##0.000\);_(* &quot;-&quot;??_);_(@_)"/>
    <numFmt numFmtId="177" formatCode="0.0"/>
    <numFmt numFmtId="178" formatCode="0.0000"/>
    <numFmt numFmtId="179" formatCode="0.000"/>
    <numFmt numFmtId="180" formatCode="0.00000"/>
    <numFmt numFmtId="181" formatCode="_-&quot;R$&quot;\ * #,##0.000_-;\-&quot;R$&quot;\ * #,##0.000_-;_-&quot;R$&quot;\ * &quot;-&quot;??_-;_-@_-"/>
    <numFmt numFmtId="182" formatCode="_-&quot;R$&quot;\ * #,##0.0000_-;\-&quot;R$&quot;\ * #,##0.0000_-;_-&quot;R$&quot;\ * &quot;-&quot;??_-;_-@_-"/>
    <numFmt numFmtId="183" formatCode="_-&quot;R$&quot;\ * #,##0.00000_-;\-&quot;R$&quot;\ * #,##0.00000_-;_-&quot;R$&quot;\ * &quot;-&quot;??_-;_-@_-"/>
    <numFmt numFmtId="184" formatCode="_-&quot;R$&quot;\ * #,##0.000000_-;\-&quot;R$&quot;\ * #,##0.000000_-;_-&quot;R$&quot;\ * &quot;-&quot;??_-;_-@_-"/>
    <numFmt numFmtId="185" formatCode="_-&quot;R$&quot;\ * #,##0.0000000_-;\-&quot;R$&quot;\ * #,##0.0000000_-;_-&quot;R$&quot;\ * &quot;-&quot;??_-;_-@_-"/>
    <numFmt numFmtId="186" formatCode="_-&quot;R$&quot;\ * #,##0.00000000_-;\-&quot;R$&quot;\ * #,##0.00000000_-;_-&quot;R$&quot;\ * &quot;-&quot;??_-;_-@_-"/>
    <numFmt numFmtId="187" formatCode="_-&quot;R$&quot;\ * #,##0.000000000_-;\-&quot;R$&quot;\ * #,##0.000000000_-;_-&quot;R$&quot;\ * &quot;-&quot;??_-;_-@_-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-* #,##0.0_-;\-* #,##0.0_-;_-* &quot;-&quot;??_-;_-@_-"/>
    <numFmt numFmtId="192" formatCode="_-* #,##0_-;\-* #,##0_-;_-* &quot;-&quot;??_-;_-@_-"/>
    <numFmt numFmtId="193" formatCode="0.0%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_(* #,##0.0000000_);_(* \(#,##0.00000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12"/>
      <name val="Garamond"/>
      <family val="1"/>
    </font>
    <font>
      <sz val="9"/>
      <name val="Garamond"/>
      <family val="1"/>
    </font>
    <font>
      <sz val="10"/>
      <name val="Arial"/>
      <family val="2"/>
    </font>
    <font>
      <b/>
      <sz val="9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1"/>
      <color indexed="8"/>
      <name val="Calibri"/>
      <family val="2"/>
    </font>
    <font>
      <b/>
      <sz val="11"/>
      <color indexed="9"/>
      <name val="Garamond"/>
      <family val="1"/>
    </font>
    <font>
      <sz val="8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36"/>
      <name val="Calibri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8"/>
      <color indexed="8"/>
      <name val="Calibri"/>
      <family val="0"/>
    </font>
    <font>
      <b/>
      <sz val="11"/>
      <color indexed="8"/>
      <name val="Verdana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172">
    <xf numFmtId="0" fontId="0" fillId="0" borderId="0" xfId="0" applyFont="1" applyAlignment="1">
      <alignment/>
    </xf>
    <xf numFmtId="0" fontId="3" fillId="33" borderId="10" xfId="50" applyFont="1" applyFill="1" applyBorder="1" applyAlignment="1">
      <alignment horizontal="left" vertical="center"/>
      <protection/>
    </xf>
    <xf numFmtId="0" fontId="5" fillId="33" borderId="10" xfId="0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171" fontId="3" fillId="33" borderId="10" xfId="56" applyNumberFormat="1" applyFont="1" applyFill="1" applyBorder="1" applyAlignment="1">
      <alignment horizontal="centerContinuous" vertical="center"/>
    </xf>
    <xf numFmtId="0" fontId="3" fillId="33" borderId="10" xfId="50" applyFont="1" applyFill="1" applyBorder="1" applyAlignment="1">
      <alignment vertical="center"/>
      <protection/>
    </xf>
    <xf numFmtId="172" fontId="3" fillId="33" borderId="10" xfId="0" applyNumberFormat="1" applyFont="1" applyFill="1" applyBorder="1" applyAlignment="1">
      <alignment horizontal="centerContinuous" vertical="center"/>
    </xf>
    <xf numFmtId="0" fontId="6" fillId="34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 wrapText="1"/>
    </xf>
    <xf numFmtId="171" fontId="6" fillId="34" borderId="11" xfId="56" applyNumberFormat="1" applyFont="1" applyFill="1" applyBorder="1" applyAlignment="1">
      <alignment horizontal="center" vertical="center"/>
    </xf>
    <xf numFmtId="171" fontId="6" fillId="34" borderId="11" xfId="56" applyNumberFormat="1" applyFont="1" applyFill="1" applyBorder="1" applyAlignment="1">
      <alignment vertical="center"/>
    </xf>
    <xf numFmtId="4" fontId="6" fillId="34" borderId="11" xfId="0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171" fontId="7" fillId="33" borderId="11" xfId="56" applyNumberFormat="1" applyFont="1" applyFill="1" applyBorder="1" applyAlignment="1">
      <alignment horizontal="center" vertical="center"/>
    </xf>
    <xf numFmtId="171" fontId="7" fillId="33" borderId="11" xfId="56" applyNumberFormat="1" applyFont="1" applyFill="1" applyBorder="1" applyAlignment="1">
      <alignment vertical="center"/>
    </xf>
    <xf numFmtId="171" fontId="6" fillId="33" borderId="11" xfId="56" applyNumberFormat="1" applyFont="1" applyFill="1" applyBorder="1" applyAlignment="1">
      <alignment vertical="center"/>
    </xf>
    <xf numFmtId="0" fontId="8" fillId="0" borderId="11" xfId="0" applyFont="1" applyBorder="1" applyAlignment="1">
      <alignment wrapText="1"/>
    </xf>
    <xf numFmtId="0" fontId="6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1" fontId="6" fillId="33" borderId="0" xfId="56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0" fillId="35" borderId="11" xfId="0" applyFill="1" applyBorder="1" applyAlignment="1">
      <alignment/>
    </xf>
    <xf numFmtId="172" fontId="5" fillId="35" borderId="11" xfId="0" applyNumberFormat="1" applyFont="1" applyFill="1" applyBorder="1" applyAlignment="1">
      <alignment horizontal="center" vertical="center"/>
    </xf>
    <xf numFmtId="171" fontId="5" fillId="35" borderId="11" xfId="56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171" fontId="5" fillId="35" borderId="11" xfId="56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71" fontId="0" fillId="0" borderId="11" xfId="0" applyNumberFormat="1" applyBorder="1" applyAlignment="1">
      <alignment/>
    </xf>
    <xf numFmtId="171" fontId="8" fillId="0" borderId="11" xfId="0" applyNumberFormat="1" applyFont="1" applyBorder="1" applyAlignment="1">
      <alignment/>
    </xf>
    <xf numFmtId="171" fontId="6" fillId="33" borderId="11" xfId="56" applyNumberFormat="1" applyFont="1" applyFill="1" applyBorder="1" applyAlignment="1" quotePrefix="1">
      <alignment vertical="center"/>
    </xf>
    <xf numFmtId="0" fontId="8" fillId="0" borderId="15" xfId="0" applyFont="1" applyFill="1" applyBorder="1" applyAlignment="1">
      <alignment/>
    </xf>
    <xf numFmtId="2" fontId="0" fillId="0" borderId="11" xfId="0" applyNumberFormat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6" xfId="0" applyBorder="1" applyAlignment="1">
      <alignment/>
    </xf>
    <xf numFmtId="171" fontId="0" fillId="0" borderId="17" xfId="0" applyNumberFormat="1" applyBorder="1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8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wrapText="1"/>
    </xf>
    <xf numFmtId="0" fontId="13" fillId="35" borderId="11" xfId="0" applyFont="1" applyFill="1" applyBorder="1" applyAlignment="1">
      <alignment/>
    </xf>
    <xf numFmtId="10" fontId="13" fillId="35" borderId="11" xfId="54" applyNumberFormat="1" applyFont="1" applyFill="1" applyBorder="1" applyAlignment="1">
      <alignment/>
    </xf>
    <xf numFmtId="10" fontId="13" fillId="35" borderId="11" xfId="0" applyNumberFormat="1" applyFont="1" applyFill="1" applyBorder="1" applyAlignment="1">
      <alignment/>
    </xf>
    <xf numFmtId="43" fontId="13" fillId="0" borderId="11" xfId="54" applyFont="1" applyBorder="1" applyAlignment="1">
      <alignment/>
    </xf>
    <xf numFmtId="171" fontId="13" fillId="0" borderId="11" xfId="0" applyNumberFormat="1" applyFont="1" applyBorder="1" applyAlignment="1">
      <alignment/>
    </xf>
    <xf numFmtId="2" fontId="13" fillId="0" borderId="11" xfId="0" applyNumberFormat="1" applyFont="1" applyBorder="1" applyAlignment="1">
      <alignment/>
    </xf>
    <xf numFmtId="44" fontId="13" fillId="0" borderId="11" xfId="47" applyFont="1" applyBorder="1" applyAlignment="1">
      <alignment/>
    </xf>
    <xf numFmtId="44" fontId="13" fillId="0" borderId="11" xfId="47" applyFont="1" applyFill="1" applyBorder="1" applyAlignment="1">
      <alignment/>
    </xf>
    <xf numFmtId="43" fontId="13" fillId="0" borderId="11" xfId="54" applyNumberFormat="1" applyFont="1" applyBorder="1" applyAlignment="1">
      <alignment/>
    </xf>
    <xf numFmtId="43" fontId="13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10" fontId="13" fillId="0" borderId="0" xfId="0" applyNumberFormat="1" applyFont="1" applyFill="1" applyBorder="1" applyAlignment="1">
      <alignment/>
    </xf>
    <xf numFmtId="171" fontId="13" fillId="0" borderId="0" xfId="0" applyNumberFormat="1" applyFont="1" applyFill="1" applyBorder="1" applyAlignment="1">
      <alignment/>
    </xf>
    <xf numFmtId="2" fontId="13" fillId="0" borderId="11" xfId="54" applyNumberFormat="1" applyFont="1" applyBorder="1" applyAlignment="1">
      <alignment/>
    </xf>
    <xf numFmtId="2" fontId="13" fillId="0" borderId="11" xfId="0" applyNumberFormat="1" applyFont="1" applyFill="1" applyBorder="1" applyAlignment="1">
      <alignment/>
    </xf>
    <xf numFmtId="43" fontId="13" fillId="0" borderId="0" xfId="54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35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/>
    </xf>
    <xf numFmtId="0" fontId="17" fillId="0" borderId="0" xfId="0" applyFont="1" applyAlignment="1">
      <alignment/>
    </xf>
    <xf numFmtId="171" fontId="18" fillId="33" borderId="11" xfId="56" applyNumberFormat="1" applyFont="1" applyFill="1" applyBorder="1" applyAlignment="1">
      <alignment horizontal="center" vertical="center"/>
    </xf>
    <xf numFmtId="44" fontId="17" fillId="0" borderId="11" xfId="47" applyFont="1" applyBorder="1" applyAlignment="1">
      <alignment horizontal="center" vertical="center"/>
    </xf>
    <xf numFmtId="44" fontId="17" fillId="0" borderId="11" xfId="47" applyNumberFormat="1" applyFont="1" applyBorder="1" applyAlignment="1">
      <alignment horizontal="center" vertical="center"/>
    </xf>
    <xf numFmtId="2" fontId="17" fillId="0" borderId="11" xfId="0" applyNumberFormat="1" applyFont="1" applyBorder="1" applyAlignment="1">
      <alignment horizontal="center" vertical="center"/>
    </xf>
    <xf numFmtId="171" fontId="17" fillId="0" borderId="11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8" xfId="0" applyFont="1" applyBorder="1" applyAlignment="1">
      <alignment/>
    </xf>
    <xf numFmtId="9" fontId="20" fillId="0" borderId="18" xfId="0" applyNumberFormat="1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17" fillId="0" borderId="11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35" borderId="16" xfId="0" applyFill="1" applyBorder="1" applyAlignment="1">
      <alignment/>
    </xf>
    <xf numFmtId="0" fontId="8" fillId="0" borderId="16" xfId="0" applyFont="1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78" fontId="0" fillId="0" borderId="16" xfId="0" applyNumberFormat="1" applyBorder="1" applyAlignment="1">
      <alignment/>
    </xf>
    <xf numFmtId="0" fontId="0" fillId="0" borderId="14" xfId="0" applyBorder="1" applyAlignment="1">
      <alignment/>
    </xf>
    <xf numFmtId="0" fontId="3" fillId="33" borderId="20" xfId="50" applyFont="1" applyFill="1" applyBorder="1" applyAlignment="1">
      <alignment horizontal="center" vertical="center"/>
      <protection/>
    </xf>
    <xf numFmtId="172" fontId="3" fillId="33" borderId="21" xfId="0" applyNumberFormat="1" applyFont="1" applyFill="1" applyBorder="1" applyAlignment="1">
      <alignment horizontal="centerContinuous" vertical="center"/>
    </xf>
    <xf numFmtId="171" fontId="5" fillId="35" borderId="22" xfId="56" applyNumberFormat="1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171" fontId="6" fillId="34" borderId="22" xfId="56" applyNumberFormat="1" applyFont="1" applyFill="1" applyBorder="1" applyAlignment="1">
      <alignment vertical="center"/>
    </xf>
    <xf numFmtId="0" fontId="7" fillId="33" borderId="23" xfId="0" applyFont="1" applyFill="1" applyBorder="1" applyAlignment="1">
      <alignment horizontal="center" vertical="center"/>
    </xf>
    <xf numFmtId="171" fontId="7" fillId="33" borderId="22" xfId="56" applyNumberFormat="1" applyFont="1" applyFill="1" applyBorder="1" applyAlignment="1">
      <alignment vertical="center"/>
    </xf>
    <xf numFmtId="171" fontId="6" fillId="33" borderId="22" xfId="56" applyNumberFormat="1" applyFont="1" applyFill="1" applyBorder="1" applyAlignment="1">
      <alignment vertical="center"/>
    </xf>
    <xf numFmtId="0" fontId="7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Border="1" applyAlignment="1">
      <alignment/>
    </xf>
    <xf numFmtId="0" fontId="8" fillId="0" borderId="29" xfId="0" applyFont="1" applyBorder="1" applyAlignment="1">
      <alignment wrapText="1"/>
    </xf>
    <xf numFmtId="0" fontId="0" fillId="0" borderId="29" xfId="0" applyBorder="1" applyAlignment="1">
      <alignment/>
    </xf>
    <xf numFmtId="171" fontId="8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21" fillId="0" borderId="10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31" xfId="0" applyFont="1" applyBorder="1" applyAlignment="1">
      <alignment horizontal="left" vertical="justify"/>
    </xf>
    <xf numFmtId="0" fontId="17" fillId="0" borderId="18" xfId="0" applyFont="1" applyBorder="1" applyAlignment="1">
      <alignment horizontal="left" vertical="justify"/>
    </xf>
    <xf numFmtId="0" fontId="17" fillId="0" borderId="31" xfId="0" applyFont="1" applyBorder="1" applyAlignment="1">
      <alignment horizontal="left" vertical="distributed" wrapText="1"/>
    </xf>
    <xf numFmtId="0" fontId="17" fillId="0" borderId="18" xfId="0" applyFont="1" applyBorder="1" applyAlignment="1">
      <alignment horizontal="left" vertical="distributed" wrapText="1"/>
    </xf>
    <xf numFmtId="0" fontId="17" fillId="0" borderId="16" xfId="0" applyFont="1" applyBorder="1" applyAlignment="1">
      <alignment horizontal="left" vertical="distributed" wrapText="1"/>
    </xf>
    <xf numFmtId="0" fontId="17" fillId="35" borderId="31" xfId="0" applyFont="1" applyFill="1" applyBorder="1" applyAlignment="1">
      <alignment horizontal="center"/>
    </xf>
    <xf numFmtId="0" fontId="17" fillId="35" borderId="18" xfId="0" applyFont="1" applyFill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7" fillId="0" borderId="31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3" fillId="0" borderId="3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32" xfId="0" applyFont="1" applyBorder="1" applyAlignment="1">
      <alignment horizontal="left" vertical="justify"/>
    </xf>
    <xf numFmtId="0" fontId="13" fillId="0" borderId="17" xfId="0" applyFont="1" applyBorder="1" applyAlignment="1">
      <alignment horizontal="left" vertical="justify"/>
    </xf>
    <xf numFmtId="0" fontId="13" fillId="0" borderId="3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 vertical="justify"/>
    </xf>
    <xf numFmtId="0" fontId="14" fillId="0" borderId="32" xfId="0" applyFont="1" applyBorder="1" applyAlignment="1">
      <alignment horizontal="left" vertical="justify"/>
    </xf>
    <xf numFmtId="0" fontId="14" fillId="0" borderId="17" xfId="0" applyFont="1" applyBorder="1" applyAlignment="1">
      <alignment horizontal="left" vertical="justify"/>
    </xf>
    <xf numFmtId="0" fontId="14" fillId="0" borderId="11" xfId="0" applyFont="1" applyBorder="1" applyAlignment="1">
      <alignment horizontal="left" vertical="justify"/>
    </xf>
    <xf numFmtId="0" fontId="8" fillId="0" borderId="10" xfId="0" applyFont="1" applyBorder="1" applyAlignment="1">
      <alignment horizontal="center"/>
    </xf>
    <xf numFmtId="0" fontId="8" fillId="0" borderId="31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31" xfId="0" applyFont="1" applyBorder="1" applyAlignment="1">
      <alignment horizontal="left" wrapText="1"/>
    </xf>
    <xf numFmtId="0" fontId="8" fillId="0" borderId="18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6" fillId="33" borderId="31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5" fillId="35" borderId="27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172" fontId="5" fillId="35" borderId="31" xfId="0" applyNumberFormat="1" applyFont="1" applyFill="1" applyBorder="1" applyAlignment="1">
      <alignment horizontal="center" vertical="center"/>
    </xf>
    <xf numFmtId="172" fontId="5" fillId="35" borderId="18" xfId="0" applyNumberFormat="1" applyFont="1" applyFill="1" applyBorder="1" applyAlignment="1">
      <alignment horizontal="center" vertical="center"/>
    </xf>
    <xf numFmtId="172" fontId="5" fillId="35" borderId="36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5" fillId="33" borderId="37" xfId="50" applyFont="1" applyFill="1" applyBorder="1" applyAlignment="1">
      <alignment horizontal="center" vertical="center"/>
      <protection/>
    </xf>
    <xf numFmtId="0" fontId="5" fillId="33" borderId="38" xfId="50" applyFont="1" applyFill="1" applyBorder="1" applyAlignment="1">
      <alignment horizontal="center" vertical="center"/>
      <protection/>
    </xf>
    <xf numFmtId="0" fontId="5" fillId="33" borderId="39" xfId="50" applyFont="1" applyFill="1" applyBorder="1" applyAlignment="1">
      <alignment horizontal="center" vertical="center"/>
      <protection/>
    </xf>
    <xf numFmtId="172" fontId="5" fillId="33" borderId="40" xfId="50" applyNumberFormat="1" applyFont="1" applyFill="1" applyBorder="1" applyAlignment="1">
      <alignment horizontal="center" vertical="center"/>
      <protection/>
    </xf>
    <xf numFmtId="172" fontId="5" fillId="33" borderId="0" xfId="50" applyNumberFormat="1" applyFont="1" applyFill="1" applyBorder="1" applyAlignment="1">
      <alignment horizontal="center" vertical="center"/>
      <protection/>
    </xf>
    <xf numFmtId="172" fontId="5" fillId="33" borderId="41" xfId="50" applyNumberFormat="1" applyFont="1" applyFill="1" applyBorder="1" applyAlignment="1">
      <alignment horizontal="center" vertical="center"/>
      <protection/>
    </xf>
    <xf numFmtId="0" fontId="5" fillId="0" borderId="40" xfId="50" applyFont="1" applyBorder="1" applyAlignment="1">
      <alignment horizontal="left" vertical="center" wrapText="1" shrinkToFit="1"/>
      <protection/>
    </xf>
    <xf numFmtId="0" fontId="5" fillId="0" borderId="0" xfId="50" applyFont="1" applyBorder="1" applyAlignment="1">
      <alignment horizontal="left" vertical="center" wrapText="1" shrinkToFit="1"/>
      <protection/>
    </xf>
    <xf numFmtId="0" fontId="5" fillId="0" borderId="41" xfId="50" applyFont="1" applyBorder="1" applyAlignment="1">
      <alignment horizontal="left" vertical="center" wrapText="1" shrinkToFi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Liasa Planilha Av. Norte Sul_Sem_Preços" xfId="50"/>
    <cellStyle name="Nota" xfId="51"/>
    <cellStyle name="Percent" xfId="52"/>
    <cellStyle name="Saída" xfId="53"/>
    <cellStyle name="Comma" xfId="54"/>
    <cellStyle name="Comma [0]" xfId="55"/>
    <cellStyle name="Separador de milhares 3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</xdr:row>
      <xdr:rowOff>0</xdr:rowOff>
    </xdr:from>
    <xdr:to>
      <xdr:col>6</xdr:col>
      <xdr:colOff>447675</xdr:colOff>
      <xdr:row>1</xdr:row>
      <xdr:rowOff>0</xdr:rowOff>
    </xdr:to>
    <xdr:sp>
      <xdr:nvSpPr>
        <xdr:cNvPr id="1" name="Line 5"/>
        <xdr:cNvSpPr>
          <a:spLocks/>
        </xdr:cNvSpPr>
      </xdr:nvSpPr>
      <xdr:spPr>
        <a:xfrm>
          <a:off x="2390775" y="200025"/>
          <a:ext cx="262890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1</xdr:row>
      <xdr:rowOff>0</xdr:rowOff>
    </xdr:from>
    <xdr:to>
      <xdr:col>6</xdr:col>
      <xdr:colOff>447675</xdr:colOff>
      <xdr:row>1</xdr:row>
      <xdr:rowOff>0</xdr:rowOff>
    </xdr:to>
    <xdr:sp>
      <xdr:nvSpPr>
        <xdr:cNvPr id="2" name="Line 5"/>
        <xdr:cNvSpPr>
          <a:spLocks/>
        </xdr:cNvSpPr>
      </xdr:nvSpPr>
      <xdr:spPr>
        <a:xfrm>
          <a:off x="2390775" y="200025"/>
          <a:ext cx="262890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1</xdr:row>
      <xdr:rowOff>0</xdr:rowOff>
    </xdr:from>
    <xdr:to>
      <xdr:col>6</xdr:col>
      <xdr:colOff>447675</xdr:colOff>
      <xdr:row>1</xdr:row>
      <xdr:rowOff>0</xdr:rowOff>
    </xdr:to>
    <xdr:sp>
      <xdr:nvSpPr>
        <xdr:cNvPr id="3" name="Line 5"/>
        <xdr:cNvSpPr>
          <a:spLocks/>
        </xdr:cNvSpPr>
      </xdr:nvSpPr>
      <xdr:spPr>
        <a:xfrm>
          <a:off x="2390775" y="200025"/>
          <a:ext cx="262890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1</xdr:row>
      <xdr:rowOff>0</xdr:rowOff>
    </xdr:from>
    <xdr:to>
      <xdr:col>6</xdr:col>
      <xdr:colOff>447675</xdr:colOff>
      <xdr:row>1</xdr:row>
      <xdr:rowOff>0</xdr:rowOff>
    </xdr:to>
    <xdr:sp>
      <xdr:nvSpPr>
        <xdr:cNvPr id="4" name="Line 5"/>
        <xdr:cNvSpPr>
          <a:spLocks/>
        </xdr:cNvSpPr>
      </xdr:nvSpPr>
      <xdr:spPr>
        <a:xfrm>
          <a:off x="2390775" y="200025"/>
          <a:ext cx="262890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C6">
      <pane xSplit="18705" topLeftCell="I1" activePane="topLeft" state="split"/>
      <selection pane="topLeft" activeCell="M15" sqref="M15"/>
      <selection pane="topRight" activeCell="I54" sqref="I54"/>
    </sheetView>
  </sheetViews>
  <sheetFormatPr defaultColWidth="9.140625" defaultRowHeight="15"/>
  <cols>
    <col min="1" max="1" width="8.28125" style="0" customWidth="1"/>
    <col min="2" max="2" width="18.140625" style="0" customWidth="1"/>
    <col min="3" max="7" width="10.57421875" style="0" customWidth="1"/>
    <col min="8" max="8" width="13.7109375" style="0" customWidth="1"/>
    <col min="9" max="9" width="13.57421875" style="0" customWidth="1"/>
    <col min="10" max="10" width="10.57421875" style="0" hidden="1" customWidth="1"/>
    <col min="11" max="11" width="21.421875" style="0" customWidth="1"/>
    <col min="12" max="12" width="10.140625" style="0" bestFit="1" customWidth="1"/>
    <col min="13" max="13" width="11.57421875" style="0" bestFit="1" customWidth="1"/>
    <col min="14" max="14" width="10.140625" style="0" customWidth="1"/>
    <col min="15" max="17" width="10.140625" style="0" bestFit="1" customWidth="1"/>
    <col min="18" max="18" width="10.00390625" style="0" customWidth="1"/>
    <col min="19" max="19" width="11.7109375" style="0" customWidth="1"/>
    <col min="20" max="20" width="11.140625" style="0" customWidth="1"/>
    <col min="21" max="21" width="14.28125" style="0" customWidth="1"/>
    <col min="22" max="22" width="15.57421875" style="0" bestFit="1" customWidth="1"/>
  </cols>
  <sheetData>
    <row r="1" spans="1:11" ht="23.25">
      <c r="A1" s="113" t="s">
        <v>162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32.25" customHeight="1">
      <c r="A3" s="114" t="s">
        <v>163</v>
      </c>
      <c r="B3" s="114"/>
      <c r="C3" s="117" t="s">
        <v>170</v>
      </c>
      <c r="D3" s="117"/>
      <c r="E3" s="117"/>
      <c r="F3" s="117"/>
      <c r="G3" s="117"/>
      <c r="H3" s="117"/>
      <c r="I3" s="117"/>
      <c r="J3" s="117"/>
      <c r="K3" s="117"/>
    </row>
    <row r="4" spans="1:11" ht="1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15">
      <c r="A5" s="79"/>
      <c r="B5" s="79"/>
      <c r="C5" s="123"/>
      <c r="D5" s="124"/>
      <c r="E5" s="124"/>
      <c r="F5" s="124"/>
      <c r="G5" s="124"/>
      <c r="H5" s="80"/>
      <c r="I5" s="81"/>
      <c r="J5" s="82">
        <v>1.25</v>
      </c>
      <c r="K5" s="79"/>
    </row>
    <row r="6" spans="1:11" ht="15">
      <c r="A6" s="69" t="s">
        <v>114</v>
      </c>
      <c r="B6" s="69" t="s">
        <v>164</v>
      </c>
      <c r="C6" s="121" t="s">
        <v>165</v>
      </c>
      <c r="D6" s="122"/>
      <c r="E6" s="122"/>
      <c r="F6" s="122"/>
      <c r="G6" s="122"/>
      <c r="H6" s="69" t="s">
        <v>7</v>
      </c>
      <c r="I6" s="69" t="s">
        <v>166</v>
      </c>
      <c r="J6" s="69" t="s">
        <v>125</v>
      </c>
      <c r="K6" s="69" t="s">
        <v>167</v>
      </c>
    </row>
    <row r="7" spans="1:11" ht="15">
      <c r="A7" s="83" t="s">
        <v>14</v>
      </c>
      <c r="B7" s="70"/>
      <c r="C7" s="116" t="s">
        <v>116</v>
      </c>
      <c r="D7" s="117"/>
      <c r="E7" s="117"/>
      <c r="F7" s="117"/>
      <c r="G7" s="117"/>
      <c r="H7" s="71"/>
      <c r="I7" s="72"/>
      <c r="J7" s="71" t="s">
        <v>97</v>
      </c>
      <c r="K7" s="71"/>
    </row>
    <row r="8" spans="1:11" ht="18" customHeight="1">
      <c r="A8" s="83" t="s">
        <v>16</v>
      </c>
      <c r="B8" s="70">
        <v>73686</v>
      </c>
      <c r="C8" s="116" t="s">
        <v>117</v>
      </c>
      <c r="D8" s="117"/>
      <c r="E8" s="117"/>
      <c r="F8" s="117"/>
      <c r="G8" s="117"/>
      <c r="H8" s="73">
        <f>'LEVANTAMENTO QUANTIDADE'!$I$20</f>
        <v>18110.635</v>
      </c>
      <c r="I8" s="74">
        <v>0.32</v>
      </c>
      <c r="J8" s="75">
        <f>I8*J5</f>
        <v>0.4</v>
      </c>
      <c r="K8" s="74">
        <f>H8*J8</f>
        <v>7244.254</v>
      </c>
    </row>
    <row r="9" spans="1:11" ht="17.25" customHeight="1">
      <c r="A9" s="83" t="s">
        <v>18</v>
      </c>
      <c r="B9" s="70"/>
      <c r="C9" s="116" t="s">
        <v>109</v>
      </c>
      <c r="D9" s="117"/>
      <c r="E9" s="117"/>
      <c r="F9" s="117"/>
      <c r="G9" s="117"/>
      <c r="H9" s="70"/>
      <c r="I9" s="74"/>
      <c r="J9" s="74"/>
      <c r="K9" s="74"/>
    </row>
    <row r="10" spans="1:11" ht="18" customHeight="1">
      <c r="A10" s="83" t="s">
        <v>33</v>
      </c>
      <c r="B10" s="70" t="s">
        <v>148</v>
      </c>
      <c r="C10" s="116" t="s">
        <v>120</v>
      </c>
      <c r="D10" s="117"/>
      <c r="E10" s="117"/>
      <c r="F10" s="117"/>
      <c r="G10" s="117"/>
      <c r="H10" s="73">
        <f>'LEVANTAMENTO QUANTIDADE'!$I$46</f>
        <v>18110.635</v>
      </c>
      <c r="I10" s="74">
        <v>1.18</v>
      </c>
      <c r="J10" s="75">
        <f>J5*I10</f>
        <v>1.4749999999999999</v>
      </c>
      <c r="K10" s="74">
        <f>H10*J10</f>
        <v>26713.186624999995</v>
      </c>
    </row>
    <row r="11" spans="1:11" ht="30.75" customHeight="1">
      <c r="A11" s="83" t="s">
        <v>115</v>
      </c>
      <c r="B11" s="70" t="s">
        <v>122</v>
      </c>
      <c r="C11" s="116" t="s">
        <v>119</v>
      </c>
      <c r="D11" s="117"/>
      <c r="E11" s="117"/>
      <c r="F11" s="117"/>
      <c r="G11" s="117"/>
      <c r="H11" s="73">
        <f>'LEVANTAMENTO QUANTIDADE'!$J$34</f>
        <v>4708.77</v>
      </c>
      <c r="I11" s="74">
        <v>2.2</v>
      </c>
      <c r="J11" s="74">
        <f>I11*J5</f>
        <v>2.75</v>
      </c>
      <c r="K11" s="74">
        <f>H11*J11</f>
        <v>12949.1175</v>
      </c>
    </row>
    <row r="12" spans="1:11" ht="15">
      <c r="A12" s="83" t="s">
        <v>19</v>
      </c>
      <c r="B12" s="70"/>
      <c r="C12" s="116" t="s">
        <v>111</v>
      </c>
      <c r="D12" s="117"/>
      <c r="E12" s="117"/>
      <c r="F12" s="117"/>
      <c r="G12" s="117"/>
      <c r="H12" s="73"/>
      <c r="I12" s="74"/>
      <c r="J12" s="74"/>
      <c r="K12" s="74"/>
    </row>
    <row r="13" spans="1:11" ht="57.75" customHeight="1">
      <c r="A13" s="83" t="s">
        <v>20</v>
      </c>
      <c r="B13" s="70" t="s">
        <v>126</v>
      </c>
      <c r="C13" s="118" t="s">
        <v>171</v>
      </c>
      <c r="D13" s="119"/>
      <c r="E13" s="119"/>
      <c r="F13" s="119"/>
      <c r="G13" s="120"/>
      <c r="H13" s="73">
        <f>'LEVANTAMENTO QUANTIDADE'!$I$59</f>
        <v>18110.635</v>
      </c>
      <c r="I13" s="74">
        <v>24.15</v>
      </c>
      <c r="J13" s="74">
        <v>47.94</v>
      </c>
      <c r="K13" s="74">
        <f>H13*J13</f>
        <v>868223.8418999999</v>
      </c>
    </row>
    <row r="14" spans="1:11" ht="33" customHeight="1">
      <c r="A14" s="83" t="s">
        <v>35</v>
      </c>
      <c r="B14" s="70" t="s">
        <v>123</v>
      </c>
      <c r="C14" s="116" t="s">
        <v>121</v>
      </c>
      <c r="D14" s="117"/>
      <c r="E14" s="117"/>
      <c r="F14" s="117"/>
      <c r="G14" s="117"/>
      <c r="H14" s="76">
        <f>'LEVANTAMENTO QUANTIDADE'!$I$72</f>
        <v>5814</v>
      </c>
      <c r="I14" s="74">
        <v>41.99</v>
      </c>
      <c r="J14" s="74">
        <f>J5*I14</f>
        <v>52.487500000000004</v>
      </c>
      <c r="K14" s="74">
        <f>H14*J14</f>
        <v>305162.325</v>
      </c>
    </row>
    <row r="15" spans="1:11" ht="21.75" customHeight="1">
      <c r="A15" s="65" t="s">
        <v>21</v>
      </c>
      <c r="B15" s="70"/>
      <c r="C15" s="116" t="s">
        <v>118</v>
      </c>
      <c r="D15" s="117"/>
      <c r="E15" s="117"/>
      <c r="F15" s="117"/>
      <c r="G15" s="117"/>
      <c r="H15" s="70"/>
      <c r="I15" s="74"/>
      <c r="J15" s="74"/>
      <c r="K15" s="74"/>
    </row>
    <row r="16" spans="1:11" ht="15.75" customHeight="1">
      <c r="A16" s="65" t="s">
        <v>39</v>
      </c>
      <c r="B16" s="70" t="s">
        <v>124</v>
      </c>
      <c r="C16" s="116" t="s">
        <v>113</v>
      </c>
      <c r="D16" s="117"/>
      <c r="E16" s="117"/>
      <c r="F16" s="117"/>
      <c r="G16" s="117"/>
      <c r="H16" s="73">
        <f>'LEVANTAMENTO QUANTIDADE'!$I$84</f>
        <v>18110.635</v>
      </c>
      <c r="I16" s="74">
        <v>1.19</v>
      </c>
      <c r="J16" s="74">
        <f>I16*J5</f>
        <v>1.4874999999999998</v>
      </c>
      <c r="K16" s="74">
        <f>H16*J16</f>
        <v>26939.569562499993</v>
      </c>
    </row>
    <row r="17" spans="1:11" ht="18" customHeight="1">
      <c r="A17" s="66"/>
      <c r="B17" s="71"/>
      <c r="C17" s="125"/>
      <c r="D17" s="126"/>
      <c r="E17" s="126"/>
      <c r="F17" s="126"/>
      <c r="G17" s="126"/>
      <c r="H17" s="77"/>
      <c r="I17" s="74"/>
      <c r="J17" s="74"/>
      <c r="K17" s="74">
        <f>SUM(K8:K16)</f>
        <v>1247232.2945875</v>
      </c>
    </row>
    <row r="18" spans="11:12" ht="15">
      <c r="K18" s="41"/>
      <c r="L18" s="42"/>
    </row>
    <row r="19" spans="3:11" ht="15">
      <c r="C19" s="115" t="s">
        <v>168</v>
      </c>
      <c r="D19" s="115"/>
      <c r="E19" s="115"/>
      <c r="F19" s="115"/>
      <c r="G19" s="115"/>
      <c r="H19" s="67"/>
      <c r="I19" s="67"/>
      <c r="J19" s="67"/>
      <c r="K19" s="67"/>
    </row>
    <row r="20" spans="3:11" ht="15">
      <c r="C20" s="67"/>
      <c r="D20" s="67"/>
      <c r="E20" s="67"/>
      <c r="F20" s="67"/>
      <c r="G20" s="67"/>
      <c r="H20" s="67" t="s">
        <v>95</v>
      </c>
      <c r="I20" s="67"/>
      <c r="J20" s="67"/>
      <c r="K20" s="67"/>
    </row>
    <row r="21" spans="3:11" ht="15">
      <c r="C21" s="67"/>
      <c r="D21" s="67"/>
      <c r="E21" s="67"/>
      <c r="F21" s="67"/>
      <c r="G21" s="67"/>
      <c r="H21" s="68" t="s">
        <v>149</v>
      </c>
      <c r="I21" s="67"/>
      <c r="J21" s="67"/>
      <c r="K21" s="67"/>
    </row>
    <row r="22" spans="3:11" ht="15">
      <c r="C22" s="67"/>
      <c r="D22" s="67"/>
      <c r="E22" s="67"/>
      <c r="F22" s="67"/>
      <c r="G22" s="67"/>
      <c r="H22" s="67"/>
      <c r="I22" s="67"/>
      <c r="J22" s="67"/>
      <c r="K22" s="67"/>
    </row>
    <row r="23" spans="1:11" ht="15">
      <c r="A23" t="s">
        <v>140</v>
      </c>
      <c r="C23" s="67"/>
      <c r="D23" s="67"/>
      <c r="E23" s="67"/>
      <c r="F23" s="67"/>
      <c r="G23" s="67"/>
      <c r="H23" s="67"/>
      <c r="I23" s="67"/>
      <c r="J23" s="67"/>
      <c r="K23" s="67"/>
    </row>
  </sheetData>
  <sheetProtection/>
  <mergeCells count="17">
    <mergeCell ref="C7:G7"/>
    <mergeCell ref="C6:G6"/>
    <mergeCell ref="C5:G5"/>
    <mergeCell ref="C17:G17"/>
    <mergeCell ref="C8:G8"/>
    <mergeCell ref="C9:G9"/>
    <mergeCell ref="C10:G10"/>
    <mergeCell ref="A1:K1"/>
    <mergeCell ref="A3:B3"/>
    <mergeCell ref="C19:G19"/>
    <mergeCell ref="C11:G11"/>
    <mergeCell ref="C12:G12"/>
    <mergeCell ref="C13:G13"/>
    <mergeCell ref="C14:G14"/>
    <mergeCell ref="C3:K3"/>
    <mergeCell ref="C15:G15"/>
    <mergeCell ref="C16:G16"/>
  </mergeCells>
  <printOptions/>
  <pageMargins left="0.33" right="0.31" top="0.787401575" bottom="0.787401575" header="0.31496062" footer="0.3149606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61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7.421875" style="0" customWidth="1"/>
    <col min="2" max="2" width="42.140625" style="0" customWidth="1"/>
    <col min="3" max="3" width="8.7109375" style="0" customWidth="1"/>
    <col min="4" max="4" width="13.421875" style="0" customWidth="1"/>
    <col min="5" max="5" width="10.57421875" style="0" customWidth="1"/>
    <col min="6" max="10" width="9.57421875" style="0" customWidth="1"/>
  </cols>
  <sheetData>
    <row r="1" spans="1:10" ht="15">
      <c r="A1" s="140" t="s">
        <v>161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34.5">
      <c r="A4" s="44" t="s">
        <v>114</v>
      </c>
      <c r="B4" s="44" t="s">
        <v>127</v>
      </c>
      <c r="C4" s="45" t="s">
        <v>128</v>
      </c>
      <c r="D4" s="45" t="s">
        <v>129</v>
      </c>
      <c r="E4" s="44" t="s">
        <v>130</v>
      </c>
      <c r="F4" s="44" t="s">
        <v>131</v>
      </c>
      <c r="G4" s="44" t="s">
        <v>155</v>
      </c>
      <c r="H4" s="44" t="s">
        <v>132</v>
      </c>
      <c r="I4" s="44" t="s">
        <v>133</v>
      </c>
      <c r="J4" s="44" t="s">
        <v>134</v>
      </c>
    </row>
    <row r="5" spans="1:10" ht="10.5" customHeight="1">
      <c r="A5" s="127" t="s">
        <v>142</v>
      </c>
      <c r="B5" s="129" t="s">
        <v>117</v>
      </c>
      <c r="C5" s="46" t="s">
        <v>135</v>
      </c>
      <c r="D5" s="47">
        <v>1</v>
      </c>
      <c r="E5" s="48">
        <v>0.058</v>
      </c>
      <c r="F5" s="48">
        <f aca="true" t="shared" si="0" ref="F5:F18">E5</f>
        <v>0.058</v>
      </c>
      <c r="G5" s="48">
        <f aca="true" t="shared" si="1" ref="G5:G18">E5</f>
        <v>0.058</v>
      </c>
      <c r="H5" s="48">
        <f aca="true" t="shared" si="2" ref="H5:H18">E5</f>
        <v>0.058</v>
      </c>
      <c r="I5" s="48">
        <f aca="true" t="shared" si="3" ref="I5:I18">E5</f>
        <v>0.058</v>
      </c>
      <c r="J5" s="48">
        <f aca="true" t="shared" si="4" ref="J5:J18">E5</f>
        <v>0.058</v>
      </c>
    </row>
    <row r="6" spans="1:10" ht="10.5" customHeight="1">
      <c r="A6" s="128"/>
      <c r="B6" s="130"/>
      <c r="C6" s="44" t="s">
        <v>136</v>
      </c>
      <c r="D6" s="49">
        <f>'PLAN. CUSTO'!K8</f>
        <v>7244.254</v>
      </c>
      <c r="E6" s="50">
        <f>E5*D6</f>
        <v>420.166732</v>
      </c>
      <c r="F6" s="51">
        <f t="shared" si="0"/>
        <v>420.166732</v>
      </c>
      <c r="G6" s="51">
        <f t="shared" si="1"/>
        <v>420.166732</v>
      </c>
      <c r="H6" s="51">
        <f t="shared" si="2"/>
        <v>420.166732</v>
      </c>
      <c r="I6" s="51">
        <f t="shared" si="3"/>
        <v>420.166732</v>
      </c>
      <c r="J6" s="51">
        <f t="shared" si="4"/>
        <v>420.166732</v>
      </c>
    </row>
    <row r="7" spans="1:10" ht="10.5" customHeight="1">
      <c r="A7" s="127" t="s">
        <v>143</v>
      </c>
      <c r="B7" s="129" t="s">
        <v>120</v>
      </c>
      <c r="C7" s="46" t="s">
        <v>135</v>
      </c>
      <c r="D7" s="47">
        <v>1</v>
      </c>
      <c r="E7" s="48">
        <v>0.058</v>
      </c>
      <c r="F7" s="48">
        <f t="shared" si="0"/>
        <v>0.058</v>
      </c>
      <c r="G7" s="48">
        <f t="shared" si="1"/>
        <v>0.058</v>
      </c>
      <c r="H7" s="48">
        <f t="shared" si="2"/>
        <v>0.058</v>
      </c>
      <c r="I7" s="48">
        <f t="shared" si="3"/>
        <v>0.058</v>
      </c>
      <c r="J7" s="48">
        <f t="shared" si="4"/>
        <v>0.058</v>
      </c>
    </row>
    <row r="8" spans="1:10" ht="10.5" customHeight="1">
      <c r="A8" s="128"/>
      <c r="B8" s="130"/>
      <c r="C8" s="44" t="s">
        <v>136</v>
      </c>
      <c r="D8" s="49">
        <f>'PLAN. CUSTO'!K10</f>
        <v>26713.186624999995</v>
      </c>
      <c r="E8" s="50">
        <f>E7*D8</f>
        <v>1549.3648242499999</v>
      </c>
      <c r="F8" s="51">
        <f t="shared" si="0"/>
        <v>1549.3648242499999</v>
      </c>
      <c r="G8" s="51">
        <f t="shared" si="1"/>
        <v>1549.3648242499999</v>
      </c>
      <c r="H8" s="51">
        <f t="shared" si="2"/>
        <v>1549.3648242499999</v>
      </c>
      <c r="I8" s="51">
        <f t="shared" si="3"/>
        <v>1549.3648242499999</v>
      </c>
      <c r="J8" s="51">
        <f t="shared" si="4"/>
        <v>1549.3648242499999</v>
      </c>
    </row>
    <row r="9" spans="1:10" ht="10.5" customHeight="1">
      <c r="A9" s="127" t="s">
        <v>144</v>
      </c>
      <c r="B9" s="129" t="s">
        <v>137</v>
      </c>
      <c r="C9" s="46" t="s">
        <v>135</v>
      </c>
      <c r="D9" s="47">
        <v>1</v>
      </c>
      <c r="E9" s="48">
        <v>0.058</v>
      </c>
      <c r="F9" s="48">
        <f t="shared" si="0"/>
        <v>0.058</v>
      </c>
      <c r="G9" s="48">
        <f t="shared" si="1"/>
        <v>0.058</v>
      </c>
      <c r="H9" s="48">
        <f t="shared" si="2"/>
        <v>0.058</v>
      </c>
      <c r="I9" s="48">
        <f t="shared" si="3"/>
        <v>0.058</v>
      </c>
      <c r="J9" s="48">
        <f t="shared" si="4"/>
        <v>0.058</v>
      </c>
    </row>
    <row r="10" spans="1:10" ht="10.5" customHeight="1">
      <c r="A10" s="128"/>
      <c r="B10" s="130"/>
      <c r="C10" s="44" t="s">
        <v>136</v>
      </c>
      <c r="D10" s="49">
        <f>'PLAN. CUSTO'!K11</f>
        <v>12949.1175</v>
      </c>
      <c r="E10" s="50">
        <f>E9*D10</f>
        <v>751.0488150000001</v>
      </c>
      <c r="F10" s="51">
        <f t="shared" si="0"/>
        <v>751.0488150000001</v>
      </c>
      <c r="G10" s="51">
        <f t="shared" si="1"/>
        <v>751.0488150000001</v>
      </c>
      <c r="H10" s="51">
        <f t="shared" si="2"/>
        <v>751.0488150000001</v>
      </c>
      <c r="I10" s="51">
        <f t="shared" si="3"/>
        <v>751.0488150000001</v>
      </c>
      <c r="J10" s="51">
        <f t="shared" si="4"/>
        <v>751.0488150000001</v>
      </c>
    </row>
    <row r="11" spans="1:244" ht="10.5" customHeight="1">
      <c r="A11" s="127" t="s">
        <v>145</v>
      </c>
      <c r="B11" s="137" t="s">
        <v>177</v>
      </c>
      <c r="C11" s="46" t="s">
        <v>135</v>
      </c>
      <c r="D11" s="47">
        <v>1</v>
      </c>
      <c r="E11" s="48">
        <v>0.058</v>
      </c>
      <c r="F11" s="48">
        <f t="shared" si="0"/>
        <v>0.058</v>
      </c>
      <c r="G11" s="48">
        <f t="shared" si="1"/>
        <v>0.058</v>
      </c>
      <c r="H11" s="48">
        <f t="shared" si="2"/>
        <v>0.058</v>
      </c>
      <c r="I11" s="48">
        <f t="shared" si="3"/>
        <v>0.058</v>
      </c>
      <c r="J11" s="48">
        <f t="shared" si="4"/>
        <v>0.058</v>
      </c>
      <c r="IJ11" t="s">
        <v>141</v>
      </c>
    </row>
    <row r="12" spans="1:10" ht="10.5" customHeight="1">
      <c r="A12" s="128"/>
      <c r="B12" s="138"/>
      <c r="C12" s="44" t="s">
        <v>136</v>
      </c>
      <c r="D12" s="49">
        <f>'PLAN. CUSTO'!K13</f>
        <v>868223.8418999999</v>
      </c>
      <c r="E12" s="50">
        <f>E11*D12</f>
        <v>50356.982830199995</v>
      </c>
      <c r="F12" s="51">
        <f t="shared" si="0"/>
        <v>50356.982830199995</v>
      </c>
      <c r="G12" s="51">
        <f t="shared" si="1"/>
        <v>50356.982830199995</v>
      </c>
      <c r="H12" s="51">
        <f t="shared" si="2"/>
        <v>50356.982830199995</v>
      </c>
      <c r="I12" s="51">
        <f t="shared" si="3"/>
        <v>50356.982830199995</v>
      </c>
      <c r="J12" s="51">
        <f t="shared" si="4"/>
        <v>50356.982830199995</v>
      </c>
    </row>
    <row r="13" spans="1:10" ht="10.5" customHeight="1">
      <c r="A13" s="127" t="s">
        <v>146</v>
      </c>
      <c r="B13" s="137" t="s">
        <v>138</v>
      </c>
      <c r="C13" s="46" t="s">
        <v>135</v>
      </c>
      <c r="D13" s="47">
        <v>1</v>
      </c>
      <c r="E13" s="48">
        <v>0.058</v>
      </c>
      <c r="F13" s="48">
        <f t="shared" si="0"/>
        <v>0.058</v>
      </c>
      <c r="G13" s="48">
        <f t="shared" si="1"/>
        <v>0.058</v>
      </c>
      <c r="H13" s="48">
        <f t="shared" si="2"/>
        <v>0.058</v>
      </c>
      <c r="I13" s="48">
        <f t="shared" si="3"/>
        <v>0.058</v>
      </c>
      <c r="J13" s="48">
        <f t="shared" si="4"/>
        <v>0.058</v>
      </c>
    </row>
    <row r="14" spans="1:10" ht="10.5" customHeight="1">
      <c r="A14" s="128"/>
      <c r="B14" s="138"/>
      <c r="C14" s="44" t="s">
        <v>136</v>
      </c>
      <c r="D14" s="49">
        <f>'PLAN. CUSTO'!K14</f>
        <v>305162.325</v>
      </c>
      <c r="E14" s="50">
        <f>E13*D14</f>
        <v>17699.41485</v>
      </c>
      <c r="F14" s="51">
        <f t="shared" si="0"/>
        <v>17699.41485</v>
      </c>
      <c r="G14" s="51">
        <f t="shared" si="1"/>
        <v>17699.41485</v>
      </c>
      <c r="H14" s="51">
        <f t="shared" si="2"/>
        <v>17699.41485</v>
      </c>
      <c r="I14" s="51">
        <f t="shared" si="3"/>
        <v>17699.41485</v>
      </c>
      <c r="J14" s="51">
        <f t="shared" si="4"/>
        <v>17699.41485</v>
      </c>
    </row>
    <row r="15" spans="1:10" ht="10.5" customHeight="1">
      <c r="A15" s="127" t="s">
        <v>147</v>
      </c>
      <c r="B15" s="129" t="s">
        <v>113</v>
      </c>
      <c r="C15" s="46" t="s">
        <v>135</v>
      </c>
      <c r="D15" s="47">
        <v>1</v>
      </c>
      <c r="E15" s="48">
        <v>0.058</v>
      </c>
      <c r="F15" s="48">
        <f t="shared" si="0"/>
        <v>0.058</v>
      </c>
      <c r="G15" s="48">
        <f t="shared" si="1"/>
        <v>0.058</v>
      </c>
      <c r="H15" s="48">
        <f t="shared" si="2"/>
        <v>0.058</v>
      </c>
      <c r="I15" s="48">
        <f t="shared" si="3"/>
        <v>0.058</v>
      </c>
      <c r="J15" s="48">
        <f t="shared" si="4"/>
        <v>0.058</v>
      </c>
    </row>
    <row r="16" spans="1:10" ht="10.5" customHeight="1">
      <c r="A16" s="128"/>
      <c r="B16" s="130"/>
      <c r="C16" s="44" t="s">
        <v>136</v>
      </c>
      <c r="D16" s="49">
        <f>'PLAN. CUSTO'!K16</f>
        <v>26939.569562499993</v>
      </c>
      <c r="E16" s="50">
        <f>E15*D16</f>
        <v>1562.4950346249998</v>
      </c>
      <c r="F16" s="51">
        <f t="shared" si="0"/>
        <v>1562.4950346249998</v>
      </c>
      <c r="G16" s="51">
        <f t="shared" si="1"/>
        <v>1562.4950346249998</v>
      </c>
      <c r="H16" s="51">
        <f t="shared" si="2"/>
        <v>1562.4950346249998</v>
      </c>
      <c r="I16" s="51">
        <f t="shared" si="3"/>
        <v>1562.4950346249998</v>
      </c>
      <c r="J16" s="51">
        <f t="shared" si="4"/>
        <v>1562.4950346249998</v>
      </c>
    </row>
    <row r="17" spans="1:10" ht="10.5" customHeight="1">
      <c r="A17" s="131" t="s">
        <v>139</v>
      </c>
      <c r="B17" s="132"/>
      <c r="C17" s="46" t="s">
        <v>135</v>
      </c>
      <c r="D17" s="47"/>
      <c r="E17" s="48"/>
      <c r="F17" s="48">
        <f t="shared" si="0"/>
        <v>0</v>
      </c>
      <c r="G17" s="48">
        <f t="shared" si="1"/>
        <v>0</v>
      </c>
      <c r="H17" s="48">
        <f t="shared" si="2"/>
        <v>0</v>
      </c>
      <c r="I17" s="48">
        <f t="shared" si="3"/>
        <v>0</v>
      </c>
      <c r="J17" s="48">
        <f t="shared" si="4"/>
        <v>0</v>
      </c>
    </row>
    <row r="18" spans="1:10" ht="10.5" customHeight="1">
      <c r="A18" s="133"/>
      <c r="B18" s="134"/>
      <c r="C18" s="44" t="s">
        <v>136</v>
      </c>
      <c r="D18" s="52">
        <f>D6+D8+D10+D12+D14+D16</f>
        <v>1247232.2945875</v>
      </c>
      <c r="E18" s="52">
        <f>E6+E8+E10+E12+E14+E16</f>
        <v>72339.47308607498</v>
      </c>
      <c r="F18" s="52">
        <f t="shared" si="0"/>
        <v>72339.47308607498</v>
      </c>
      <c r="G18" s="52">
        <f t="shared" si="1"/>
        <v>72339.47308607498</v>
      </c>
      <c r="H18" s="53">
        <f t="shared" si="2"/>
        <v>72339.47308607498</v>
      </c>
      <c r="I18" s="52">
        <f t="shared" si="3"/>
        <v>72339.47308607498</v>
      </c>
      <c r="J18" s="52">
        <f t="shared" si="4"/>
        <v>72339.47308607498</v>
      </c>
    </row>
    <row r="19" ht="10.5" customHeight="1"/>
    <row r="20" spans="1:10" ht="10.5" customHeight="1">
      <c r="A20" s="44" t="s">
        <v>114</v>
      </c>
      <c r="B20" s="44" t="s">
        <v>127</v>
      </c>
      <c r="C20" s="45" t="s">
        <v>128</v>
      </c>
      <c r="D20" s="45" t="s">
        <v>129</v>
      </c>
      <c r="E20" s="44" t="s">
        <v>150</v>
      </c>
      <c r="F20" s="44" t="s">
        <v>151</v>
      </c>
      <c r="G20" s="44" t="s">
        <v>152</v>
      </c>
      <c r="H20" s="44" t="s">
        <v>153</v>
      </c>
      <c r="I20" s="44" t="s">
        <v>154</v>
      </c>
      <c r="J20" s="44" t="s">
        <v>156</v>
      </c>
    </row>
    <row r="21" spans="1:10" ht="10.5" customHeight="1">
      <c r="A21" s="127" t="s">
        <v>142</v>
      </c>
      <c r="B21" s="129" t="s">
        <v>117</v>
      </c>
      <c r="C21" s="46" t="s">
        <v>135</v>
      </c>
      <c r="D21" s="47">
        <f aca="true" t="shared" si="5" ref="D21:J34">D5</f>
        <v>1</v>
      </c>
      <c r="E21" s="48">
        <f t="shared" si="5"/>
        <v>0.058</v>
      </c>
      <c r="F21" s="48">
        <f t="shared" si="5"/>
        <v>0.058</v>
      </c>
      <c r="G21" s="48">
        <f t="shared" si="5"/>
        <v>0.058</v>
      </c>
      <c r="H21" s="48">
        <f t="shared" si="5"/>
        <v>0.058</v>
      </c>
      <c r="I21" s="48">
        <f t="shared" si="5"/>
        <v>0.058</v>
      </c>
      <c r="J21" s="48">
        <f t="shared" si="5"/>
        <v>0.058</v>
      </c>
    </row>
    <row r="22" spans="1:10" ht="10.5" customHeight="1">
      <c r="A22" s="128"/>
      <c r="B22" s="130"/>
      <c r="C22" s="44" t="s">
        <v>136</v>
      </c>
      <c r="D22" s="54">
        <f t="shared" si="5"/>
        <v>7244.254</v>
      </c>
      <c r="E22" s="55">
        <f t="shared" si="5"/>
        <v>420.166732</v>
      </c>
      <c r="F22" s="55">
        <f t="shared" si="5"/>
        <v>420.166732</v>
      </c>
      <c r="G22" s="55">
        <f t="shared" si="5"/>
        <v>420.166732</v>
      </c>
      <c r="H22" s="55">
        <f t="shared" si="5"/>
        <v>420.166732</v>
      </c>
      <c r="I22" s="55">
        <f t="shared" si="5"/>
        <v>420.166732</v>
      </c>
      <c r="J22" s="55">
        <f t="shared" si="5"/>
        <v>420.166732</v>
      </c>
    </row>
    <row r="23" spans="1:10" ht="10.5" customHeight="1">
      <c r="A23" s="127" t="s">
        <v>143</v>
      </c>
      <c r="B23" s="129" t="s">
        <v>120</v>
      </c>
      <c r="C23" s="46" t="s">
        <v>135</v>
      </c>
      <c r="D23" s="47">
        <f t="shared" si="5"/>
        <v>1</v>
      </c>
      <c r="E23" s="48">
        <f t="shared" si="5"/>
        <v>0.058</v>
      </c>
      <c r="F23" s="48">
        <f t="shared" si="5"/>
        <v>0.058</v>
      </c>
      <c r="G23" s="48">
        <f t="shared" si="5"/>
        <v>0.058</v>
      </c>
      <c r="H23" s="48">
        <f t="shared" si="5"/>
        <v>0.058</v>
      </c>
      <c r="I23" s="48">
        <f t="shared" si="5"/>
        <v>0.058</v>
      </c>
      <c r="J23" s="48">
        <f t="shared" si="5"/>
        <v>0.058</v>
      </c>
    </row>
    <row r="24" spans="1:10" ht="10.5" customHeight="1">
      <c r="A24" s="128"/>
      <c r="B24" s="130"/>
      <c r="C24" s="44" t="s">
        <v>136</v>
      </c>
      <c r="D24" s="54">
        <f t="shared" si="5"/>
        <v>26713.186624999995</v>
      </c>
      <c r="E24" s="55">
        <f t="shared" si="5"/>
        <v>1549.3648242499999</v>
      </c>
      <c r="F24" s="55">
        <f t="shared" si="5"/>
        <v>1549.3648242499999</v>
      </c>
      <c r="G24" s="55">
        <f t="shared" si="5"/>
        <v>1549.3648242499999</v>
      </c>
      <c r="H24" s="55">
        <f t="shared" si="5"/>
        <v>1549.3648242499999</v>
      </c>
      <c r="I24" s="55">
        <f t="shared" si="5"/>
        <v>1549.3648242499999</v>
      </c>
      <c r="J24" s="55">
        <f t="shared" si="5"/>
        <v>1549.3648242499999</v>
      </c>
    </row>
    <row r="25" spans="1:10" ht="10.5" customHeight="1">
      <c r="A25" s="127" t="s">
        <v>144</v>
      </c>
      <c r="B25" s="129" t="s">
        <v>137</v>
      </c>
      <c r="C25" s="46" t="s">
        <v>135</v>
      </c>
      <c r="D25" s="47">
        <f t="shared" si="5"/>
        <v>1</v>
      </c>
      <c r="E25" s="48">
        <f t="shared" si="5"/>
        <v>0.058</v>
      </c>
      <c r="F25" s="48">
        <f t="shared" si="5"/>
        <v>0.058</v>
      </c>
      <c r="G25" s="48">
        <f t="shared" si="5"/>
        <v>0.058</v>
      </c>
      <c r="H25" s="48">
        <f t="shared" si="5"/>
        <v>0.058</v>
      </c>
      <c r="I25" s="48">
        <f t="shared" si="5"/>
        <v>0.058</v>
      </c>
      <c r="J25" s="48">
        <f t="shared" si="5"/>
        <v>0.058</v>
      </c>
    </row>
    <row r="26" spans="1:10" ht="10.5" customHeight="1">
      <c r="A26" s="128"/>
      <c r="B26" s="130"/>
      <c r="C26" s="44" t="s">
        <v>136</v>
      </c>
      <c r="D26" s="54">
        <f t="shared" si="5"/>
        <v>12949.1175</v>
      </c>
      <c r="E26" s="55">
        <f t="shared" si="5"/>
        <v>751.0488150000001</v>
      </c>
      <c r="F26" s="55">
        <f t="shared" si="5"/>
        <v>751.0488150000001</v>
      </c>
      <c r="G26" s="55">
        <f t="shared" si="5"/>
        <v>751.0488150000001</v>
      </c>
      <c r="H26" s="55">
        <f t="shared" si="5"/>
        <v>751.0488150000001</v>
      </c>
      <c r="I26" s="55">
        <f t="shared" si="5"/>
        <v>751.0488150000001</v>
      </c>
      <c r="J26" s="55">
        <f t="shared" si="5"/>
        <v>751.0488150000001</v>
      </c>
    </row>
    <row r="27" spans="1:10" ht="10.5" customHeight="1">
      <c r="A27" s="127" t="s">
        <v>145</v>
      </c>
      <c r="B27" s="137" t="s">
        <v>176</v>
      </c>
      <c r="C27" s="46" t="s">
        <v>135</v>
      </c>
      <c r="D27" s="47">
        <f t="shared" si="5"/>
        <v>1</v>
      </c>
      <c r="E27" s="48">
        <f t="shared" si="5"/>
        <v>0.058</v>
      </c>
      <c r="F27" s="48">
        <f t="shared" si="5"/>
        <v>0.058</v>
      </c>
      <c r="G27" s="48">
        <f t="shared" si="5"/>
        <v>0.058</v>
      </c>
      <c r="H27" s="48">
        <f t="shared" si="5"/>
        <v>0.058</v>
      </c>
      <c r="I27" s="48">
        <f t="shared" si="5"/>
        <v>0.058</v>
      </c>
      <c r="J27" s="48">
        <f t="shared" si="5"/>
        <v>0.058</v>
      </c>
    </row>
    <row r="28" spans="1:10" ht="10.5" customHeight="1">
      <c r="A28" s="128"/>
      <c r="B28" s="138"/>
      <c r="C28" s="44" t="s">
        <v>136</v>
      </c>
      <c r="D28" s="54">
        <f t="shared" si="5"/>
        <v>868223.8418999999</v>
      </c>
      <c r="E28" s="55">
        <f t="shared" si="5"/>
        <v>50356.982830199995</v>
      </c>
      <c r="F28" s="55">
        <f t="shared" si="5"/>
        <v>50356.982830199995</v>
      </c>
      <c r="G28" s="55">
        <f t="shared" si="5"/>
        <v>50356.982830199995</v>
      </c>
      <c r="H28" s="55">
        <f t="shared" si="5"/>
        <v>50356.982830199995</v>
      </c>
      <c r="I28" s="55">
        <f t="shared" si="5"/>
        <v>50356.982830199995</v>
      </c>
      <c r="J28" s="55">
        <f t="shared" si="5"/>
        <v>50356.982830199995</v>
      </c>
    </row>
    <row r="29" spans="1:10" ht="10.5" customHeight="1">
      <c r="A29" s="127" t="s">
        <v>146</v>
      </c>
      <c r="B29" s="137" t="s">
        <v>138</v>
      </c>
      <c r="C29" s="46" t="s">
        <v>135</v>
      </c>
      <c r="D29" s="47">
        <f t="shared" si="5"/>
        <v>1</v>
      </c>
      <c r="E29" s="48">
        <f t="shared" si="5"/>
        <v>0.058</v>
      </c>
      <c r="F29" s="48">
        <f t="shared" si="5"/>
        <v>0.058</v>
      </c>
      <c r="G29" s="48">
        <f t="shared" si="5"/>
        <v>0.058</v>
      </c>
      <c r="H29" s="48">
        <f t="shared" si="5"/>
        <v>0.058</v>
      </c>
      <c r="I29" s="48">
        <f t="shared" si="5"/>
        <v>0.058</v>
      </c>
      <c r="J29" s="48">
        <f t="shared" si="5"/>
        <v>0.058</v>
      </c>
    </row>
    <row r="30" spans="1:10" ht="10.5" customHeight="1">
      <c r="A30" s="128"/>
      <c r="B30" s="138"/>
      <c r="C30" s="44" t="s">
        <v>136</v>
      </c>
      <c r="D30" s="54">
        <f t="shared" si="5"/>
        <v>305162.325</v>
      </c>
      <c r="E30" s="55">
        <f t="shared" si="5"/>
        <v>17699.41485</v>
      </c>
      <c r="F30" s="55">
        <f t="shared" si="5"/>
        <v>17699.41485</v>
      </c>
      <c r="G30" s="55">
        <f t="shared" si="5"/>
        <v>17699.41485</v>
      </c>
      <c r="H30" s="55">
        <f t="shared" si="5"/>
        <v>17699.41485</v>
      </c>
      <c r="I30" s="55">
        <f t="shared" si="5"/>
        <v>17699.41485</v>
      </c>
      <c r="J30" s="55">
        <f t="shared" si="5"/>
        <v>17699.41485</v>
      </c>
    </row>
    <row r="31" spans="1:10" ht="10.5" customHeight="1">
      <c r="A31" s="127" t="s">
        <v>147</v>
      </c>
      <c r="B31" s="129" t="s">
        <v>113</v>
      </c>
      <c r="C31" s="46" t="s">
        <v>135</v>
      </c>
      <c r="D31" s="47">
        <f t="shared" si="5"/>
        <v>1</v>
      </c>
      <c r="E31" s="48">
        <f t="shared" si="5"/>
        <v>0.058</v>
      </c>
      <c r="F31" s="48">
        <f t="shared" si="5"/>
        <v>0.058</v>
      </c>
      <c r="G31" s="48">
        <f t="shared" si="5"/>
        <v>0.058</v>
      </c>
      <c r="H31" s="48">
        <f t="shared" si="5"/>
        <v>0.058</v>
      </c>
      <c r="I31" s="48">
        <f t="shared" si="5"/>
        <v>0.058</v>
      </c>
      <c r="J31" s="48">
        <f t="shared" si="5"/>
        <v>0.058</v>
      </c>
    </row>
    <row r="32" spans="1:10" ht="10.5" customHeight="1">
      <c r="A32" s="128"/>
      <c r="B32" s="130"/>
      <c r="C32" s="44" t="s">
        <v>136</v>
      </c>
      <c r="D32" s="54">
        <f t="shared" si="5"/>
        <v>26939.569562499993</v>
      </c>
      <c r="E32" s="55">
        <f t="shared" si="5"/>
        <v>1562.4950346249998</v>
      </c>
      <c r="F32" s="55">
        <f t="shared" si="5"/>
        <v>1562.4950346249998</v>
      </c>
      <c r="G32" s="55">
        <f t="shared" si="5"/>
        <v>1562.4950346249998</v>
      </c>
      <c r="H32" s="55">
        <f t="shared" si="5"/>
        <v>1562.4950346249998</v>
      </c>
      <c r="I32" s="55">
        <f t="shared" si="5"/>
        <v>1562.4950346249998</v>
      </c>
      <c r="J32" s="55">
        <f t="shared" si="5"/>
        <v>1562.4950346249998</v>
      </c>
    </row>
    <row r="33" spans="1:10" ht="10.5" customHeight="1">
      <c r="A33" s="131" t="s">
        <v>139</v>
      </c>
      <c r="B33" s="132"/>
      <c r="C33" s="46" t="s">
        <v>135</v>
      </c>
      <c r="D33" s="47">
        <f t="shared" si="5"/>
        <v>0</v>
      </c>
      <c r="E33" s="48">
        <f t="shared" si="5"/>
        <v>0</v>
      </c>
      <c r="F33" s="48">
        <f t="shared" si="5"/>
        <v>0</v>
      </c>
      <c r="G33" s="48">
        <f t="shared" si="5"/>
        <v>0</v>
      </c>
      <c r="H33" s="48">
        <f t="shared" si="5"/>
        <v>0</v>
      </c>
      <c r="I33" s="48">
        <f t="shared" si="5"/>
        <v>0</v>
      </c>
      <c r="J33" s="48">
        <f t="shared" si="5"/>
        <v>0</v>
      </c>
    </row>
    <row r="34" spans="1:10" ht="10.5" customHeight="1">
      <c r="A34" s="133"/>
      <c r="B34" s="134"/>
      <c r="C34" s="44" t="s">
        <v>136</v>
      </c>
      <c r="D34" s="52">
        <f t="shared" si="5"/>
        <v>1247232.2945875</v>
      </c>
      <c r="E34" s="52">
        <f t="shared" si="5"/>
        <v>72339.47308607498</v>
      </c>
      <c r="F34" s="52">
        <f t="shared" si="5"/>
        <v>72339.47308607498</v>
      </c>
      <c r="G34" s="52">
        <f t="shared" si="5"/>
        <v>72339.47308607498</v>
      </c>
      <c r="H34" s="53">
        <f t="shared" si="5"/>
        <v>72339.47308607498</v>
      </c>
      <c r="I34" s="52">
        <f t="shared" si="5"/>
        <v>72339.47308607498</v>
      </c>
      <c r="J34" s="52">
        <f t="shared" si="5"/>
        <v>72339.47308607498</v>
      </c>
    </row>
    <row r="35" spans="1:10" ht="10.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</row>
    <row r="36" spans="1:10" ht="10.5" customHeight="1">
      <c r="A36" s="44" t="s">
        <v>114</v>
      </c>
      <c r="B36" s="44" t="s">
        <v>127</v>
      </c>
      <c r="C36" s="45" t="s">
        <v>128</v>
      </c>
      <c r="D36" s="45" t="s">
        <v>129</v>
      </c>
      <c r="E36" s="44" t="s">
        <v>157</v>
      </c>
      <c r="F36" s="44" t="s">
        <v>158</v>
      </c>
      <c r="G36" s="44" t="s">
        <v>159</v>
      </c>
      <c r="H36" s="44" t="s">
        <v>160</v>
      </c>
      <c r="I36" s="57"/>
      <c r="J36" s="56"/>
    </row>
    <row r="37" spans="1:10" ht="10.5" customHeight="1">
      <c r="A37" s="135" t="s">
        <v>142</v>
      </c>
      <c r="B37" s="136" t="s">
        <v>117</v>
      </c>
      <c r="C37" s="46" t="s">
        <v>135</v>
      </c>
      <c r="D37" s="47">
        <f aca="true" t="shared" si="6" ref="D37:H49">D21</f>
        <v>1</v>
      </c>
      <c r="E37" s="48">
        <f t="shared" si="6"/>
        <v>0.058</v>
      </c>
      <c r="F37" s="48">
        <f t="shared" si="6"/>
        <v>0.058</v>
      </c>
      <c r="G37" s="48">
        <f t="shared" si="6"/>
        <v>0.058</v>
      </c>
      <c r="H37" s="48">
        <f t="shared" si="6"/>
        <v>0.058</v>
      </c>
      <c r="I37" s="58"/>
      <c r="J37" s="56"/>
    </row>
    <row r="38" spans="1:10" ht="10.5" customHeight="1">
      <c r="A38" s="135"/>
      <c r="B38" s="136"/>
      <c r="C38" s="44" t="s">
        <v>136</v>
      </c>
      <c r="D38" s="49">
        <f t="shared" si="6"/>
        <v>7244.254</v>
      </c>
      <c r="E38" s="51">
        <f t="shared" si="6"/>
        <v>420.166732</v>
      </c>
      <c r="F38" s="51">
        <f t="shared" si="6"/>
        <v>420.166732</v>
      </c>
      <c r="G38" s="51">
        <f t="shared" si="6"/>
        <v>420.166732</v>
      </c>
      <c r="H38" s="51">
        <f t="shared" si="6"/>
        <v>420.166732</v>
      </c>
      <c r="I38" s="59"/>
      <c r="J38" s="56"/>
    </row>
    <row r="39" spans="1:10" ht="10.5" customHeight="1">
      <c r="A39" s="135" t="s">
        <v>143</v>
      </c>
      <c r="B39" s="136" t="s">
        <v>120</v>
      </c>
      <c r="C39" s="46" t="s">
        <v>135</v>
      </c>
      <c r="D39" s="47">
        <f t="shared" si="6"/>
        <v>1</v>
      </c>
      <c r="E39" s="48">
        <f t="shared" si="6"/>
        <v>0.058</v>
      </c>
      <c r="F39" s="48">
        <f t="shared" si="6"/>
        <v>0.058</v>
      </c>
      <c r="G39" s="48">
        <f t="shared" si="6"/>
        <v>0.058</v>
      </c>
      <c r="H39" s="48">
        <f t="shared" si="6"/>
        <v>0.058</v>
      </c>
      <c r="I39" s="58"/>
      <c r="J39" s="56"/>
    </row>
    <row r="40" spans="1:10" ht="10.5" customHeight="1">
      <c r="A40" s="135"/>
      <c r="B40" s="136"/>
      <c r="C40" s="44" t="s">
        <v>136</v>
      </c>
      <c r="D40" s="49">
        <f t="shared" si="6"/>
        <v>26713.186624999995</v>
      </c>
      <c r="E40" s="51">
        <f t="shared" si="6"/>
        <v>1549.3648242499999</v>
      </c>
      <c r="F40" s="51">
        <f t="shared" si="6"/>
        <v>1549.3648242499999</v>
      </c>
      <c r="G40" s="51">
        <f t="shared" si="6"/>
        <v>1549.3648242499999</v>
      </c>
      <c r="H40" s="51">
        <f t="shared" si="6"/>
        <v>1549.3648242499999</v>
      </c>
      <c r="I40" s="59"/>
      <c r="J40" s="56"/>
    </row>
    <row r="41" spans="1:10" ht="10.5" customHeight="1">
      <c r="A41" s="135" t="s">
        <v>144</v>
      </c>
      <c r="B41" s="136" t="s">
        <v>137</v>
      </c>
      <c r="C41" s="46" t="s">
        <v>135</v>
      </c>
      <c r="D41" s="47">
        <f t="shared" si="6"/>
        <v>1</v>
      </c>
      <c r="E41" s="48">
        <f t="shared" si="6"/>
        <v>0.058</v>
      </c>
      <c r="F41" s="48">
        <f t="shared" si="6"/>
        <v>0.058</v>
      </c>
      <c r="G41" s="48">
        <f t="shared" si="6"/>
        <v>0.058</v>
      </c>
      <c r="H41" s="48">
        <f t="shared" si="6"/>
        <v>0.058</v>
      </c>
      <c r="I41" s="58"/>
      <c r="J41" s="56"/>
    </row>
    <row r="42" spans="1:10" ht="10.5" customHeight="1">
      <c r="A42" s="135"/>
      <c r="B42" s="136"/>
      <c r="C42" s="44" t="s">
        <v>136</v>
      </c>
      <c r="D42" s="49">
        <f t="shared" si="6"/>
        <v>12949.1175</v>
      </c>
      <c r="E42" s="51">
        <f t="shared" si="6"/>
        <v>751.0488150000001</v>
      </c>
      <c r="F42" s="51">
        <f t="shared" si="6"/>
        <v>751.0488150000001</v>
      </c>
      <c r="G42" s="51">
        <f t="shared" si="6"/>
        <v>751.0488150000001</v>
      </c>
      <c r="H42" s="51">
        <f t="shared" si="6"/>
        <v>751.0488150000001</v>
      </c>
      <c r="I42" s="59"/>
      <c r="J42" s="56"/>
    </row>
    <row r="43" spans="1:10" ht="10.5" customHeight="1">
      <c r="A43" s="135" t="s">
        <v>145</v>
      </c>
      <c r="B43" s="139" t="s">
        <v>177</v>
      </c>
      <c r="C43" s="46" t="s">
        <v>135</v>
      </c>
      <c r="D43" s="47">
        <f t="shared" si="6"/>
        <v>1</v>
      </c>
      <c r="E43" s="48">
        <f t="shared" si="6"/>
        <v>0.058</v>
      </c>
      <c r="F43" s="48">
        <f t="shared" si="6"/>
        <v>0.058</v>
      </c>
      <c r="G43" s="48">
        <f t="shared" si="6"/>
        <v>0.058</v>
      </c>
      <c r="H43" s="48">
        <f t="shared" si="6"/>
        <v>0.058</v>
      </c>
      <c r="I43" s="58"/>
      <c r="J43" s="56"/>
    </row>
    <row r="44" spans="1:10" ht="10.5" customHeight="1">
      <c r="A44" s="135"/>
      <c r="B44" s="139"/>
      <c r="C44" s="44" t="s">
        <v>136</v>
      </c>
      <c r="D44" s="49">
        <f t="shared" si="6"/>
        <v>868223.8418999999</v>
      </c>
      <c r="E44" s="51">
        <f t="shared" si="6"/>
        <v>50356.982830199995</v>
      </c>
      <c r="F44" s="51">
        <f t="shared" si="6"/>
        <v>50356.982830199995</v>
      </c>
      <c r="G44" s="51">
        <f t="shared" si="6"/>
        <v>50356.982830199995</v>
      </c>
      <c r="H44" s="51">
        <f t="shared" si="6"/>
        <v>50356.982830199995</v>
      </c>
      <c r="I44" s="59"/>
      <c r="J44" s="56"/>
    </row>
    <row r="45" spans="1:10" ht="10.5" customHeight="1">
      <c r="A45" s="135" t="s">
        <v>146</v>
      </c>
      <c r="B45" s="139" t="s">
        <v>138</v>
      </c>
      <c r="C45" s="46" t="s">
        <v>135</v>
      </c>
      <c r="D45" s="47">
        <f t="shared" si="6"/>
        <v>1</v>
      </c>
      <c r="E45" s="48">
        <f t="shared" si="6"/>
        <v>0.058</v>
      </c>
      <c r="F45" s="48">
        <f t="shared" si="6"/>
        <v>0.058</v>
      </c>
      <c r="G45" s="48">
        <f t="shared" si="6"/>
        <v>0.058</v>
      </c>
      <c r="H45" s="48">
        <f t="shared" si="6"/>
        <v>0.058</v>
      </c>
      <c r="I45" s="58"/>
      <c r="J45" s="56"/>
    </row>
    <row r="46" spans="1:10" ht="10.5" customHeight="1">
      <c r="A46" s="135"/>
      <c r="B46" s="139"/>
      <c r="C46" s="44" t="s">
        <v>136</v>
      </c>
      <c r="D46" s="49">
        <f t="shared" si="6"/>
        <v>305162.325</v>
      </c>
      <c r="E46" s="51">
        <f t="shared" si="6"/>
        <v>17699.41485</v>
      </c>
      <c r="F46" s="51">
        <f t="shared" si="6"/>
        <v>17699.41485</v>
      </c>
      <c r="G46" s="51">
        <f t="shared" si="6"/>
        <v>17699.41485</v>
      </c>
      <c r="H46" s="51">
        <f t="shared" si="6"/>
        <v>17699.41485</v>
      </c>
      <c r="I46" s="59"/>
      <c r="J46" s="56"/>
    </row>
    <row r="47" spans="1:10" ht="10.5" customHeight="1">
      <c r="A47" s="135" t="s">
        <v>147</v>
      </c>
      <c r="B47" s="136" t="s">
        <v>113</v>
      </c>
      <c r="C47" s="46" t="s">
        <v>135</v>
      </c>
      <c r="D47" s="47">
        <f t="shared" si="6"/>
        <v>1</v>
      </c>
      <c r="E47" s="48">
        <f t="shared" si="6"/>
        <v>0.058</v>
      </c>
      <c r="F47" s="48">
        <f t="shared" si="6"/>
        <v>0.058</v>
      </c>
      <c r="G47" s="48">
        <f t="shared" si="6"/>
        <v>0.058</v>
      </c>
      <c r="H47" s="48">
        <f t="shared" si="6"/>
        <v>0.058</v>
      </c>
      <c r="I47" s="58"/>
      <c r="J47" s="56"/>
    </row>
    <row r="48" spans="1:10" ht="10.5" customHeight="1">
      <c r="A48" s="135"/>
      <c r="B48" s="136"/>
      <c r="C48" s="44" t="s">
        <v>136</v>
      </c>
      <c r="D48" s="49">
        <f t="shared" si="6"/>
        <v>26939.569562499993</v>
      </c>
      <c r="E48" s="51">
        <f t="shared" si="6"/>
        <v>1562.4950346249998</v>
      </c>
      <c r="F48" s="51">
        <f t="shared" si="6"/>
        <v>1562.4950346249998</v>
      </c>
      <c r="G48" s="51">
        <f t="shared" si="6"/>
        <v>1562.4950346249998</v>
      </c>
      <c r="H48" s="51">
        <f t="shared" si="6"/>
        <v>1562.4950346249998</v>
      </c>
      <c r="I48" s="59"/>
      <c r="J48" s="56"/>
    </row>
    <row r="49" spans="1:10" ht="10.5" customHeight="1">
      <c r="A49" s="135" t="s">
        <v>139</v>
      </c>
      <c r="B49" s="135"/>
      <c r="C49" s="46" t="s">
        <v>135</v>
      </c>
      <c r="D49" s="47">
        <f t="shared" si="6"/>
        <v>0</v>
      </c>
      <c r="E49" s="48">
        <f t="shared" si="6"/>
        <v>0</v>
      </c>
      <c r="F49" s="48">
        <f t="shared" si="6"/>
        <v>0</v>
      </c>
      <c r="G49" s="48">
        <f t="shared" si="6"/>
        <v>0</v>
      </c>
      <c r="H49" s="48">
        <f t="shared" si="6"/>
        <v>0</v>
      </c>
      <c r="I49" s="58"/>
      <c r="J49" s="56"/>
    </row>
    <row r="50" spans="1:10" ht="10.5" customHeight="1">
      <c r="A50" s="135"/>
      <c r="B50" s="135"/>
      <c r="C50" s="44" t="s">
        <v>136</v>
      </c>
      <c r="D50" s="52">
        <f>D38+D40+D42+D44+D46+D48</f>
        <v>1247232.2945875</v>
      </c>
      <c r="E50" s="60">
        <f>E38+E40+E42+E44+E46+E48</f>
        <v>72339.47308607498</v>
      </c>
      <c r="F50" s="60">
        <f>F38+F40+F42+F44+F46+F48</f>
        <v>72339.47308607498</v>
      </c>
      <c r="G50" s="60">
        <f>G38+G40+G42+G44+G46+G48</f>
        <v>72339.47308607498</v>
      </c>
      <c r="H50" s="61">
        <f>H38+H40+H42+H44+H46+H48</f>
        <v>72339.47308607498</v>
      </c>
      <c r="I50" s="62"/>
      <c r="J50" s="56"/>
    </row>
    <row r="51" spans="1:10" ht="15">
      <c r="A51" s="56"/>
      <c r="B51" s="56"/>
      <c r="C51" s="56"/>
      <c r="D51" s="56"/>
      <c r="E51" s="56"/>
      <c r="F51" s="56"/>
      <c r="G51" s="56"/>
      <c r="H51" s="56"/>
      <c r="I51" s="56"/>
      <c r="J51" s="56"/>
    </row>
    <row r="52" spans="1:10" ht="15">
      <c r="A52" s="56"/>
      <c r="B52" s="56"/>
      <c r="C52" s="56"/>
      <c r="D52" s="56"/>
      <c r="E52" s="56"/>
      <c r="F52" s="56"/>
      <c r="G52" s="56"/>
      <c r="H52" s="56"/>
      <c r="I52" s="56"/>
      <c r="J52" s="56"/>
    </row>
    <row r="53" spans="1:10" ht="15">
      <c r="A53" s="56"/>
      <c r="B53" s="56"/>
      <c r="C53" s="56"/>
      <c r="D53" s="56"/>
      <c r="E53" s="63" t="s">
        <v>95</v>
      </c>
      <c r="F53" s="63"/>
      <c r="G53" s="63"/>
      <c r="H53" s="56"/>
      <c r="I53" s="56"/>
      <c r="J53" s="56"/>
    </row>
    <row r="54" spans="1:10" ht="15">
      <c r="A54" s="56"/>
      <c r="B54" s="56"/>
      <c r="C54" s="56"/>
      <c r="D54" s="56"/>
      <c r="E54" s="64" t="s">
        <v>149</v>
      </c>
      <c r="F54" s="56"/>
      <c r="G54" s="56"/>
      <c r="H54" s="56"/>
      <c r="I54" s="56"/>
      <c r="J54" s="56"/>
    </row>
    <row r="55" spans="1:10" ht="15">
      <c r="A55" s="56"/>
      <c r="B55" s="56"/>
      <c r="C55" s="56"/>
      <c r="D55" s="56"/>
      <c r="E55" s="56"/>
      <c r="F55" s="56"/>
      <c r="G55" s="56"/>
      <c r="H55" s="56"/>
      <c r="I55" s="56"/>
      <c r="J55" s="56"/>
    </row>
    <row r="56" spans="1:10" ht="15">
      <c r="A56" s="56"/>
      <c r="B56" s="56"/>
      <c r="C56" s="56"/>
      <c r="D56" s="56"/>
      <c r="E56" s="56"/>
      <c r="F56" s="56"/>
      <c r="G56" s="56"/>
      <c r="H56" s="56"/>
      <c r="I56" s="56"/>
      <c r="J56" s="56"/>
    </row>
    <row r="57" spans="1:10" ht="15">
      <c r="A57" s="56"/>
      <c r="B57" s="56"/>
      <c r="C57" s="56"/>
      <c r="D57" s="56"/>
      <c r="E57" s="56"/>
      <c r="F57" s="56"/>
      <c r="G57" s="56"/>
      <c r="H57" s="56"/>
      <c r="I57" s="56"/>
      <c r="J57" s="56"/>
    </row>
    <row r="58" spans="1:10" ht="15">
      <c r="A58" s="56"/>
      <c r="B58" s="56"/>
      <c r="C58" s="56"/>
      <c r="D58" s="56"/>
      <c r="E58" s="56"/>
      <c r="F58" s="56"/>
      <c r="G58" s="56"/>
      <c r="H58" s="56"/>
      <c r="I58" s="56"/>
      <c r="J58" s="56"/>
    </row>
    <row r="59" spans="1:10" ht="15">
      <c r="A59" s="56"/>
      <c r="B59" s="56"/>
      <c r="C59" s="56"/>
      <c r="D59" s="56"/>
      <c r="E59" s="56"/>
      <c r="F59" s="56"/>
      <c r="G59" s="56"/>
      <c r="H59" s="56"/>
      <c r="I59" s="56"/>
      <c r="J59" s="56"/>
    </row>
    <row r="60" spans="1:10" ht="15">
      <c r="A60" s="56"/>
      <c r="B60" s="56"/>
      <c r="C60" s="56"/>
      <c r="D60" s="56"/>
      <c r="E60" s="56"/>
      <c r="F60" s="56"/>
      <c r="G60" s="56"/>
      <c r="H60" s="56"/>
      <c r="I60" s="56"/>
      <c r="J60" s="56"/>
    </row>
    <row r="61" spans="1:10" ht="15">
      <c r="A61" s="56"/>
      <c r="B61" s="56"/>
      <c r="C61" s="56"/>
      <c r="D61" s="56"/>
      <c r="E61" s="56"/>
      <c r="F61" s="56"/>
      <c r="G61" s="56"/>
      <c r="H61" s="56"/>
      <c r="I61" s="56"/>
      <c r="J61" s="56"/>
    </row>
  </sheetData>
  <sheetProtection/>
  <mergeCells count="40">
    <mergeCell ref="A1:J1"/>
    <mergeCell ref="B15:B16"/>
    <mergeCell ref="A17:B18"/>
    <mergeCell ref="A13:A14"/>
    <mergeCell ref="A15:A16"/>
    <mergeCell ref="A49:B50"/>
    <mergeCell ref="A5:A6"/>
    <mergeCell ref="B13:B14"/>
    <mergeCell ref="B11:B12"/>
    <mergeCell ref="B9:B10"/>
    <mergeCell ref="B7:B8"/>
    <mergeCell ref="B5:B6"/>
    <mergeCell ref="A7:A8"/>
    <mergeCell ref="A9:A10"/>
    <mergeCell ref="A11:A12"/>
    <mergeCell ref="A45:A46"/>
    <mergeCell ref="B45:B46"/>
    <mergeCell ref="A21:A22"/>
    <mergeCell ref="B21:B22"/>
    <mergeCell ref="A23:A24"/>
    <mergeCell ref="A47:A48"/>
    <mergeCell ref="B47:B48"/>
    <mergeCell ref="A41:A42"/>
    <mergeCell ref="B41:B42"/>
    <mergeCell ref="A43:A44"/>
    <mergeCell ref="B43:B4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B34"/>
    <mergeCell ref="A37:A38"/>
    <mergeCell ref="B37:B38"/>
    <mergeCell ref="A39:A40"/>
    <mergeCell ref="B39:B40"/>
  </mergeCells>
  <printOptions/>
  <pageMargins left="0.511811024" right="0.511811024" top="0.36" bottom="0.35" header="0.31496062" footer="0.31496062"/>
  <pageSetup orientation="landscape" paperSize="9" scale="86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9">
      <selection activeCell="O84" sqref="O84"/>
    </sheetView>
  </sheetViews>
  <sheetFormatPr defaultColWidth="9.140625" defaultRowHeight="15"/>
  <cols>
    <col min="1" max="1" width="5.28125" style="0" customWidth="1"/>
    <col min="2" max="2" width="30.140625" style="0" customWidth="1"/>
    <col min="3" max="3" width="7.28125" style="0" customWidth="1"/>
    <col min="4" max="4" width="6.57421875" style="0" customWidth="1"/>
    <col min="6" max="6" width="10.140625" style="0" customWidth="1"/>
    <col min="7" max="7" width="6.7109375" style="0" customWidth="1"/>
    <col min="9" max="9" width="19.140625" style="0" customWidth="1"/>
    <col min="10" max="10" width="8.28125" style="0" customWidth="1"/>
    <col min="11" max="11" width="0.13671875" style="0" customWidth="1"/>
    <col min="12" max="12" width="12.421875" style="0" hidden="1" customWidth="1"/>
  </cols>
  <sheetData>
    <row r="1" spans="1:10" ht="15.75" thickBo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2" ht="15">
      <c r="A2" s="163" t="s">
        <v>1</v>
      </c>
      <c r="B2" s="164"/>
      <c r="C2" s="164"/>
      <c r="D2" s="164"/>
      <c r="E2" s="164"/>
      <c r="F2" s="164"/>
      <c r="G2" s="164"/>
      <c r="H2" s="164"/>
      <c r="I2" s="164"/>
      <c r="J2" s="165"/>
      <c r="K2" s="84"/>
      <c r="L2" s="22"/>
    </row>
    <row r="3" spans="1:12" ht="15">
      <c r="A3" s="166" t="s">
        <v>2</v>
      </c>
      <c r="B3" s="167"/>
      <c r="C3" s="167"/>
      <c r="D3" s="167"/>
      <c r="E3" s="167"/>
      <c r="F3" s="167"/>
      <c r="G3" s="167"/>
      <c r="H3" s="167"/>
      <c r="I3" s="167"/>
      <c r="J3" s="168"/>
      <c r="K3" s="19"/>
      <c r="L3" s="23"/>
    </row>
    <row r="4" spans="1:12" ht="15">
      <c r="A4" s="169" t="s">
        <v>172</v>
      </c>
      <c r="B4" s="170"/>
      <c r="C4" s="170"/>
      <c r="D4" s="170"/>
      <c r="E4" s="170"/>
      <c r="F4" s="170"/>
      <c r="G4" s="170"/>
      <c r="H4" s="170"/>
      <c r="I4" s="170"/>
      <c r="J4" s="171"/>
      <c r="K4" s="19"/>
      <c r="L4" s="23"/>
    </row>
    <row r="5" spans="1:12" ht="15">
      <c r="A5" s="93"/>
      <c r="B5" s="1"/>
      <c r="C5" s="2"/>
      <c r="D5" s="3"/>
      <c r="E5" s="4"/>
      <c r="F5" s="5"/>
      <c r="G5" s="1"/>
      <c r="H5" s="2"/>
      <c r="I5" s="6"/>
      <c r="J5" s="94"/>
      <c r="K5" s="85"/>
      <c r="L5" s="24"/>
    </row>
    <row r="6" spans="1:12" ht="15">
      <c r="A6" s="155" t="s">
        <v>3</v>
      </c>
      <c r="B6" s="157" t="s">
        <v>4</v>
      </c>
      <c r="C6" s="157" t="s">
        <v>5</v>
      </c>
      <c r="D6" s="159" t="s">
        <v>6</v>
      </c>
      <c r="E6" s="160"/>
      <c r="F6" s="160"/>
      <c r="G6" s="160"/>
      <c r="H6" s="160"/>
      <c r="I6" s="160"/>
      <c r="J6" s="161"/>
      <c r="K6" s="86"/>
      <c r="L6" s="27"/>
    </row>
    <row r="7" spans="1:12" ht="60">
      <c r="A7" s="156"/>
      <c r="B7" s="158"/>
      <c r="C7" s="158"/>
      <c r="D7" s="28" t="s">
        <v>7</v>
      </c>
      <c r="E7" s="29" t="s">
        <v>8</v>
      </c>
      <c r="F7" s="30" t="s">
        <v>9</v>
      </c>
      <c r="G7" s="30" t="s">
        <v>10</v>
      </c>
      <c r="H7" s="31" t="s">
        <v>11</v>
      </c>
      <c r="I7" s="29" t="s">
        <v>12</v>
      </c>
      <c r="J7" s="95" t="s">
        <v>13</v>
      </c>
      <c r="K7" s="86"/>
      <c r="L7" s="27"/>
    </row>
    <row r="8" spans="1:12" ht="15">
      <c r="A8" s="96" t="s">
        <v>14</v>
      </c>
      <c r="B8" s="7" t="s">
        <v>15</v>
      </c>
      <c r="C8" s="8"/>
      <c r="D8" s="9"/>
      <c r="E8" s="10"/>
      <c r="F8" s="11"/>
      <c r="G8" s="12"/>
      <c r="H8" s="10"/>
      <c r="I8" s="10"/>
      <c r="J8" s="97"/>
      <c r="K8" s="87" t="s">
        <v>93</v>
      </c>
      <c r="L8" s="25" t="s">
        <v>94</v>
      </c>
    </row>
    <row r="9" spans="1:12" ht="30" customHeight="1">
      <c r="A9" s="98" t="s">
        <v>16</v>
      </c>
      <c r="B9" s="152" t="s">
        <v>98</v>
      </c>
      <c r="C9" s="153"/>
      <c r="D9" s="153"/>
      <c r="E9" s="153"/>
      <c r="F9" s="153"/>
      <c r="G9" s="153"/>
      <c r="H9" s="153"/>
      <c r="I9" s="154"/>
      <c r="J9" s="99"/>
      <c r="K9" s="88"/>
      <c r="L9" s="21"/>
    </row>
    <row r="10" spans="1:12" ht="15">
      <c r="A10" s="98" t="s">
        <v>16</v>
      </c>
      <c r="B10" s="21" t="s">
        <v>99</v>
      </c>
      <c r="C10" s="18" t="s">
        <v>23</v>
      </c>
      <c r="D10" s="14">
        <v>1</v>
      </c>
      <c r="E10" s="15">
        <v>430</v>
      </c>
      <c r="F10" s="15">
        <v>5.5</v>
      </c>
      <c r="G10" s="15"/>
      <c r="H10" s="15"/>
      <c r="I10" s="15">
        <f aca="true" t="shared" si="0" ref="I10:I19">D10*E10*F10</f>
        <v>2365</v>
      </c>
      <c r="J10" s="99"/>
      <c r="K10" s="88"/>
      <c r="L10" s="21"/>
    </row>
    <row r="11" spans="1:12" ht="15">
      <c r="A11" s="98" t="s">
        <v>17</v>
      </c>
      <c r="B11" s="21" t="s">
        <v>100</v>
      </c>
      <c r="C11" s="18" t="s">
        <v>23</v>
      </c>
      <c r="D11" s="14">
        <v>1</v>
      </c>
      <c r="E11" s="15">
        <v>193.5</v>
      </c>
      <c r="F11" s="15">
        <v>7.8</v>
      </c>
      <c r="G11" s="15"/>
      <c r="H11" s="15"/>
      <c r="I11" s="15">
        <f t="shared" si="0"/>
        <v>1509.3</v>
      </c>
      <c r="J11" s="99"/>
      <c r="K11" s="88"/>
      <c r="L11" s="21"/>
    </row>
    <row r="12" spans="1:12" ht="15">
      <c r="A12" s="98" t="s">
        <v>24</v>
      </c>
      <c r="B12" s="21" t="s">
        <v>101</v>
      </c>
      <c r="C12" s="18" t="s">
        <v>23</v>
      </c>
      <c r="D12" s="14">
        <v>1</v>
      </c>
      <c r="E12" s="15">
        <v>224</v>
      </c>
      <c r="F12" s="15">
        <v>6.75</v>
      </c>
      <c r="G12" s="15"/>
      <c r="H12" s="15"/>
      <c r="I12" s="15">
        <f t="shared" si="0"/>
        <v>1512</v>
      </c>
      <c r="J12" s="99"/>
      <c r="K12" s="39"/>
      <c r="L12" s="32"/>
    </row>
    <row r="13" spans="1:12" ht="15">
      <c r="A13" s="98" t="s">
        <v>25</v>
      </c>
      <c r="B13" s="21" t="s">
        <v>108</v>
      </c>
      <c r="C13" s="18" t="s">
        <v>23</v>
      </c>
      <c r="D13" s="14">
        <v>1</v>
      </c>
      <c r="E13" s="15">
        <v>377</v>
      </c>
      <c r="F13" s="15">
        <v>6.85</v>
      </c>
      <c r="G13" s="15"/>
      <c r="H13" s="15"/>
      <c r="I13" s="15">
        <f t="shared" si="0"/>
        <v>2582.45</v>
      </c>
      <c r="J13" s="99"/>
      <c r="K13" s="39"/>
      <c r="L13" s="32"/>
    </row>
    <row r="14" spans="1:12" ht="15">
      <c r="A14" s="98" t="s">
        <v>26</v>
      </c>
      <c r="B14" s="21" t="s">
        <v>102</v>
      </c>
      <c r="C14" s="18" t="s">
        <v>23</v>
      </c>
      <c r="D14" s="14">
        <v>1</v>
      </c>
      <c r="E14" s="15">
        <v>520</v>
      </c>
      <c r="F14" s="15">
        <v>6.2</v>
      </c>
      <c r="G14" s="15"/>
      <c r="H14" s="15"/>
      <c r="I14" s="15">
        <f t="shared" si="0"/>
        <v>3224</v>
      </c>
      <c r="J14" s="99"/>
      <c r="K14" s="39"/>
      <c r="L14" s="32"/>
    </row>
    <row r="15" spans="1:12" ht="15">
      <c r="A15" s="98" t="s">
        <v>27</v>
      </c>
      <c r="B15" s="21" t="s">
        <v>103</v>
      </c>
      <c r="C15" s="18" t="s">
        <v>23</v>
      </c>
      <c r="D15" s="14">
        <v>1</v>
      </c>
      <c r="E15" s="15">
        <v>225</v>
      </c>
      <c r="F15" s="15">
        <v>4.06</v>
      </c>
      <c r="G15" s="15"/>
      <c r="H15" s="15"/>
      <c r="I15" s="15">
        <f t="shared" si="0"/>
        <v>913.4999999999999</v>
      </c>
      <c r="J15" s="99"/>
      <c r="K15" s="39"/>
      <c r="L15" s="32"/>
    </row>
    <row r="16" spans="1:12" ht="15">
      <c r="A16" s="98" t="s">
        <v>28</v>
      </c>
      <c r="B16" s="21" t="s">
        <v>104</v>
      </c>
      <c r="C16" s="18" t="s">
        <v>23</v>
      </c>
      <c r="D16" s="14">
        <v>1</v>
      </c>
      <c r="E16" s="15">
        <v>224</v>
      </c>
      <c r="F16" s="15">
        <v>6.04</v>
      </c>
      <c r="G16" s="15"/>
      <c r="H16" s="15"/>
      <c r="I16" s="15">
        <f t="shared" si="0"/>
        <v>1352.96</v>
      </c>
      <c r="J16" s="99"/>
      <c r="K16" s="39"/>
      <c r="L16" s="32"/>
    </row>
    <row r="17" spans="1:12" ht="15">
      <c r="A17" s="98" t="s">
        <v>29</v>
      </c>
      <c r="B17" s="21" t="s">
        <v>105</v>
      </c>
      <c r="C17" s="18" t="s">
        <v>23</v>
      </c>
      <c r="D17" s="14">
        <v>1</v>
      </c>
      <c r="E17" s="15">
        <v>93</v>
      </c>
      <c r="F17" s="15">
        <v>7</v>
      </c>
      <c r="G17" s="15"/>
      <c r="H17" s="15"/>
      <c r="I17" s="15">
        <f t="shared" si="0"/>
        <v>651</v>
      </c>
      <c r="J17" s="99"/>
      <c r="K17" s="39"/>
      <c r="L17" s="32"/>
    </row>
    <row r="18" spans="1:12" ht="15">
      <c r="A18" s="98" t="s">
        <v>30</v>
      </c>
      <c r="B18" s="21" t="s">
        <v>106</v>
      </c>
      <c r="C18" s="18" t="s">
        <v>23</v>
      </c>
      <c r="D18" s="14">
        <v>1</v>
      </c>
      <c r="E18" s="15">
        <v>254</v>
      </c>
      <c r="F18" s="15">
        <v>5</v>
      </c>
      <c r="G18" s="15"/>
      <c r="H18" s="15"/>
      <c r="I18" s="15">
        <f t="shared" si="0"/>
        <v>1270</v>
      </c>
      <c r="J18" s="99"/>
      <c r="K18" s="39"/>
      <c r="L18" s="32"/>
    </row>
    <row r="19" spans="1:12" ht="15">
      <c r="A19" s="98" t="s">
        <v>31</v>
      </c>
      <c r="B19" s="21" t="s">
        <v>107</v>
      </c>
      <c r="C19" s="18" t="s">
        <v>23</v>
      </c>
      <c r="D19" s="14">
        <v>1</v>
      </c>
      <c r="E19" s="15">
        <v>366.5</v>
      </c>
      <c r="F19" s="15">
        <v>7.45</v>
      </c>
      <c r="G19" s="15"/>
      <c r="H19" s="15"/>
      <c r="I19" s="15">
        <f t="shared" si="0"/>
        <v>2730.425</v>
      </c>
      <c r="J19" s="99"/>
      <c r="K19" s="39"/>
      <c r="L19" s="32"/>
    </row>
    <row r="20" spans="1:12" ht="15">
      <c r="A20" s="98"/>
      <c r="B20" s="21"/>
      <c r="C20" s="18"/>
      <c r="D20" s="14"/>
      <c r="E20" s="15"/>
      <c r="F20" s="15"/>
      <c r="G20" s="15"/>
      <c r="H20" s="15"/>
      <c r="I20" s="16">
        <f>SUM(I10:I19)</f>
        <v>18110.635</v>
      </c>
      <c r="J20" s="99"/>
      <c r="K20" s="89" t="e">
        <f>#REF!</f>
        <v>#REF!</v>
      </c>
      <c r="L20" s="33" t="e">
        <f>I20*K20</f>
        <v>#REF!</v>
      </c>
    </row>
    <row r="21" spans="1:12" ht="15">
      <c r="A21" s="98" t="s">
        <v>19</v>
      </c>
      <c r="B21" s="17" t="s">
        <v>32</v>
      </c>
      <c r="C21" s="18"/>
      <c r="D21" s="14"/>
      <c r="E21" s="15"/>
      <c r="F21" s="15"/>
      <c r="G21" s="15"/>
      <c r="H21" s="15"/>
      <c r="I21" s="35"/>
      <c r="J21" s="99"/>
      <c r="K21" s="90"/>
      <c r="L21" s="33"/>
    </row>
    <row r="22" spans="1:12" ht="15">
      <c r="A22" s="98" t="s">
        <v>20</v>
      </c>
      <c r="B22" s="17" t="s">
        <v>109</v>
      </c>
      <c r="C22" s="13" t="s">
        <v>22</v>
      </c>
      <c r="D22" s="14"/>
      <c r="E22" s="15"/>
      <c r="F22" s="15"/>
      <c r="G22" s="15"/>
      <c r="H22" s="15"/>
      <c r="I22" s="15"/>
      <c r="J22" s="99"/>
      <c r="K22" s="88"/>
      <c r="L22" s="33"/>
    </row>
    <row r="23" spans="1:12" ht="45" customHeight="1">
      <c r="A23" s="98" t="s">
        <v>21</v>
      </c>
      <c r="B23" s="141" t="s">
        <v>110</v>
      </c>
      <c r="C23" s="142"/>
      <c r="D23" s="142"/>
      <c r="E23" s="142"/>
      <c r="F23" s="142"/>
      <c r="G23" s="142"/>
      <c r="H23" s="142"/>
      <c r="I23" s="143"/>
      <c r="J23" s="99"/>
      <c r="K23" s="88"/>
      <c r="L23" s="33"/>
    </row>
    <row r="24" spans="1:12" ht="15">
      <c r="A24" s="98" t="s">
        <v>36</v>
      </c>
      <c r="B24" s="21" t="s">
        <v>99</v>
      </c>
      <c r="C24" s="18" t="s">
        <v>34</v>
      </c>
      <c r="D24" s="14">
        <v>1</v>
      </c>
      <c r="E24" s="15">
        <v>430</v>
      </c>
      <c r="F24" s="15">
        <v>5.5</v>
      </c>
      <c r="G24" s="15">
        <v>0.2</v>
      </c>
      <c r="H24" s="15">
        <v>1.2</v>
      </c>
      <c r="I24" s="15"/>
      <c r="J24" s="99">
        <f>D24*E24*F24*G24*H24</f>
        <v>567.6</v>
      </c>
      <c r="K24" s="39"/>
      <c r="L24" s="33"/>
    </row>
    <row r="25" spans="1:12" ht="15">
      <c r="A25" s="98" t="s">
        <v>37</v>
      </c>
      <c r="B25" s="21" t="s">
        <v>100</v>
      </c>
      <c r="C25" s="18" t="s">
        <v>34</v>
      </c>
      <c r="D25" s="14">
        <v>1</v>
      </c>
      <c r="E25" s="15">
        <v>193.5</v>
      </c>
      <c r="F25" s="15">
        <v>7.8</v>
      </c>
      <c r="G25" s="15">
        <v>0.2</v>
      </c>
      <c r="H25" s="15">
        <v>1.3</v>
      </c>
      <c r="I25" s="15"/>
      <c r="J25" s="99">
        <f aca="true" t="shared" si="1" ref="J25:J33">D25*E25*F25*G25*H25</f>
        <v>392.418</v>
      </c>
      <c r="K25" s="39"/>
      <c r="L25" s="33"/>
    </row>
    <row r="26" spans="1:12" ht="15">
      <c r="A26" s="98" t="s">
        <v>38</v>
      </c>
      <c r="B26" s="21" t="s">
        <v>101</v>
      </c>
      <c r="C26" s="18" t="s">
        <v>34</v>
      </c>
      <c r="D26" s="14">
        <v>1</v>
      </c>
      <c r="E26" s="15">
        <v>224</v>
      </c>
      <c r="F26" s="15">
        <v>6.75</v>
      </c>
      <c r="G26" s="15">
        <v>0.2</v>
      </c>
      <c r="H26" s="15">
        <v>1.3</v>
      </c>
      <c r="I26" s="15"/>
      <c r="J26" s="99">
        <f t="shared" si="1"/>
        <v>393.12000000000006</v>
      </c>
      <c r="K26" s="39"/>
      <c r="L26" s="33"/>
    </row>
    <row r="27" spans="1:12" ht="15">
      <c r="A27" s="98" t="s">
        <v>39</v>
      </c>
      <c r="B27" s="21" t="s">
        <v>108</v>
      </c>
      <c r="C27" s="18" t="s">
        <v>34</v>
      </c>
      <c r="D27" s="14">
        <v>1</v>
      </c>
      <c r="E27" s="15">
        <v>377</v>
      </c>
      <c r="F27" s="15">
        <v>6.85</v>
      </c>
      <c r="G27" s="15">
        <v>0.2</v>
      </c>
      <c r="H27" s="15">
        <v>1.3</v>
      </c>
      <c r="I27" s="15"/>
      <c r="J27" s="99">
        <f t="shared" si="1"/>
        <v>671.437</v>
      </c>
      <c r="K27" s="39"/>
      <c r="L27" s="33"/>
    </row>
    <row r="28" spans="1:12" ht="15">
      <c r="A28" s="98" t="s">
        <v>40</v>
      </c>
      <c r="B28" s="21" t="s">
        <v>102</v>
      </c>
      <c r="C28" s="18" t="s">
        <v>34</v>
      </c>
      <c r="D28" s="14">
        <v>1</v>
      </c>
      <c r="E28" s="15">
        <v>520</v>
      </c>
      <c r="F28" s="15">
        <v>6.2</v>
      </c>
      <c r="G28" s="15">
        <v>0.2</v>
      </c>
      <c r="H28" s="15">
        <v>1.3</v>
      </c>
      <c r="I28" s="15"/>
      <c r="J28" s="99">
        <f t="shared" si="1"/>
        <v>838.2400000000001</v>
      </c>
      <c r="K28" s="39"/>
      <c r="L28" s="33"/>
    </row>
    <row r="29" spans="1:12" ht="15">
      <c r="A29" s="98" t="s">
        <v>41</v>
      </c>
      <c r="B29" s="21" t="s">
        <v>103</v>
      </c>
      <c r="C29" s="18" t="s">
        <v>34</v>
      </c>
      <c r="D29" s="14">
        <v>1</v>
      </c>
      <c r="E29" s="15">
        <v>225</v>
      </c>
      <c r="F29" s="15">
        <v>4.06</v>
      </c>
      <c r="G29" s="15">
        <v>0.2</v>
      </c>
      <c r="H29" s="15">
        <v>1.3</v>
      </c>
      <c r="I29" s="15"/>
      <c r="J29" s="99">
        <f t="shared" si="1"/>
        <v>237.51</v>
      </c>
      <c r="K29" s="39"/>
      <c r="L29" s="33"/>
    </row>
    <row r="30" spans="1:12" ht="15">
      <c r="A30" s="98" t="s">
        <v>42</v>
      </c>
      <c r="B30" s="21" t="s">
        <v>104</v>
      </c>
      <c r="C30" s="18" t="s">
        <v>34</v>
      </c>
      <c r="D30" s="14">
        <v>1</v>
      </c>
      <c r="E30" s="15">
        <v>224</v>
      </c>
      <c r="F30" s="15">
        <v>6.04</v>
      </c>
      <c r="G30" s="15">
        <v>0.2</v>
      </c>
      <c r="H30" s="15">
        <v>1.3</v>
      </c>
      <c r="I30" s="15"/>
      <c r="J30" s="99">
        <f t="shared" si="1"/>
        <v>351.7696000000001</v>
      </c>
      <c r="K30" s="39"/>
      <c r="L30" s="33"/>
    </row>
    <row r="31" spans="1:12" ht="15">
      <c r="A31" s="98" t="s">
        <v>43</v>
      </c>
      <c r="B31" s="21" t="s">
        <v>105</v>
      </c>
      <c r="C31" s="18" t="s">
        <v>34</v>
      </c>
      <c r="D31" s="14">
        <v>1</v>
      </c>
      <c r="E31" s="15">
        <v>93</v>
      </c>
      <c r="F31" s="15">
        <v>7</v>
      </c>
      <c r="G31" s="15">
        <v>0.2</v>
      </c>
      <c r="H31" s="15">
        <v>1.3</v>
      </c>
      <c r="I31" s="15"/>
      <c r="J31" s="99">
        <f t="shared" si="1"/>
        <v>169.26000000000002</v>
      </c>
      <c r="K31" s="39"/>
      <c r="L31" s="33"/>
    </row>
    <row r="32" spans="1:12" ht="15">
      <c r="A32" s="98" t="s">
        <v>44</v>
      </c>
      <c r="B32" s="21" t="s">
        <v>106</v>
      </c>
      <c r="C32" s="18" t="s">
        <v>34</v>
      </c>
      <c r="D32" s="14">
        <v>1</v>
      </c>
      <c r="E32" s="15">
        <v>254</v>
      </c>
      <c r="F32" s="15">
        <v>5</v>
      </c>
      <c r="G32" s="15">
        <v>0.2</v>
      </c>
      <c r="H32" s="15">
        <v>1.3</v>
      </c>
      <c r="I32" s="15"/>
      <c r="J32" s="99">
        <f t="shared" si="1"/>
        <v>330.2</v>
      </c>
      <c r="K32" s="39"/>
      <c r="L32" s="33"/>
    </row>
    <row r="33" spans="1:12" ht="15">
      <c r="A33" s="98" t="s">
        <v>45</v>
      </c>
      <c r="B33" s="21" t="s">
        <v>107</v>
      </c>
      <c r="C33" s="18" t="s">
        <v>34</v>
      </c>
      <c r="D33" s="14">
        <v>1</v>
      </c>
      <c r="E33" s="15">
        <v>366.5</v>
      </c>
      <c r="F33" s="15">
        <v>7.45</v>
      </c>
      <c r="G33" s="15">
        <v>0.2</v>
      </c>
      <c r="H33" s="15">
        <v>1.3</v>
      </c>
      <c r="I33" s="15"/>
      <c r="J33" s="99">
        <f t="shared" si="1"/>
        <v>709.9105000000001</v>
      </c>
      <c r="K33" s="39"/>
      <c r="L33" s="33"/>
    </row>
    <row r="34" spans="1:12" ht="15">
      <c r="A34" s="98"/>
      <c r="B34" s="17" t="s">
        <v>32</v>
      </c>
      <c r="C34" s="13"/>
      <c r="D34" s="14"/>
      <c r="E34" s="15"/>
      <c r="F34" s="15"/>
      <c r="G34" s="15"/>
      <c r="H34" s="15"/>
      <c r="I34" s="16"/>
      <c r="J34" s="100">
        <v>4708.77</v>
      </c>
      <c r="K34" s="91" t="e">
        <f>#REF!</f>
        <v>#REF!</v>
      </c>
      <c r="L34" s="33" t="e">
        <f>J34*K34</f>
        <v>#REF!</v>
      </c>
    </row>
    <row r="35" spans="1:12" ht="24.75" customHeight="1">
      <c r="A35" s="101" t="s">
        <v>46</v>
      </c>
      <c r="B35" s="144" t="s">
        <v>173</v>
      </c>
      <c r="C35" s="144"/>
      <c r="D35" s="144"/>
      <c r="E35" s="144"/>
      <c r="F35" s="144"/>
      <c r="G35" s="144"/>
      <c r="H35" s="144"/>
      <c r="I35" s="145"/>
      <c r="J35" s="102"/>
      <c r="K35" s="39"/>
      <c r="L35" s="33"/>
    </row>
    <row r="36" spans="1:12" ht="15">
      <c r="A36" s="98" t="s">
        <v>47</v>
      </c>
      <c r="B36" s="21" t="s">
        <v>99</v>
      </c>
      <c r="C36" s="18" t="s">
        <v>23</v>
      </c>
      <c r="D36" s="14">
        <v>1</v>
      </c>
      <c r="E36" s="15">
        <v>430</v>
      </c>
      <c r="F36" s="15">
        <v>5.5</v>
      </c>
      <c r="G36" s="15"/>
      <c r="H36" s="15"/>
      <c r="I36" s="15">
        <f aca="true" t="shared" si="2" ref="I36:I45">D36*E36*F36</f>
        <v>2365</v>
      </c>
      <c r="J36" s="103"/>
      <c r="K36" s="39"/>
      <c r="L36" s="33"/>
    </row>
    <row r="37" spans="1:12" ht="15">
      <c r="A37" s="98" t="s">
        <v>48</v>
      </c>
      <c r="B37" s="21" t="s">
        <v>100</v>
      </c>
      <c r="C37" s="18" t="s">
        <v>23</v>
      </c>
      <c r="D37" s="14">
        <v>1</v>
      </c>
      <c r="E37" s="15">
        <v>193.5</v>
      </c>
      <c r="F37" s="15">
        <v>7.8</v>
      </c>
      <c r="G37" s="15"/>
      <c r="H37" s="15"/>
      <c r="I37" s="15">
        <f t="shared" si="2"/>
        <v>1509.3</v>
      </c>
      <c r="J37" s="103"/>
      <c r="K37" s="39"/>
      <c r="L37" s="33"/>
    </row>
    <row r="38" spans="1:12" ht="15">
      <c r="A38" s="98" t="s">
        <v>49</v>
      </c>
      <c r="B38" s="21" t="s">
        <v>101</v>
      </c>
      <c r="C38" s="18" t="s">
        <v>23</v>
      </c>
      <c r="D38" s="14">
        <v>1</v>
      </c>
      <c r="E38" s="15">
        <v>224</v>
      </c>
      <c r="F38" s="15">
        <v>6.75</v>
      </c>
      <c r="G38" s="15"/>
      <c r="H38" s="15"/>
      <c r="I38" s="15">
        <f t="shared" si="2"/>
        <v>1512</v>
      </c>
      <c r="J38" s="103"/>
      <c r="K38" s="39"/>
      <c r="L38" s="33"/>
    </row>
    <row r="39" spans="1:12" ht="15">
      <c r="A39" s="98" t="s">
        <v>50</v>
      </c>
      <c r="B39" s="21" t="s">
        <v>108</v>
      </c>
      <c r="C39" s="18" t="s">
        <v>23</v>
      </c>
      <c r="D39" s="14">
        <v>1</v>
      </c>
      <c r="E39" s="15">
        <v>377</v>
      </c>
      <c r="F39" s="15">
        <v>6.85</v>
      </c>
      <c r="G39" s="15"/>
      <c r="H39" s="15"/>
      <c r="I39" s="15">
        <f t="shared" si="2"/>
        <v>2582.45</v>
      </c>
      <c r="J39" s="103"/>
      <c r="K39" s="39"/>
      <c r="L39" s="33"/>
    </row>
    <row r="40" spans="1:12" ht="15">
      <c r="A40" s="98" t="s">
        <v>51</v>
      </c>
      <c r="B40" s="21" t="s">
        <v>102</v>
      </c>
      <c r="C40" s="18" t="s">
        <v>23</v>
      </c>
      <c r="D40" s="14">
        <v>1</v>
      </c>
      <c r="E40" s="15">
        <v>520</v>
      </c>
      <c r="F40" s="15">
        <v>6.2</v>
      </c>
      <c r="G40" s="15"/>
      <c r="H40" s="15"/>
      <c r="I40" s="15">
        <f t="shared" si="2"/>
        <v>3224</v>
      </c>
      <c r="J40" s="103"/>
      <c r="K40" s="39"/>
      <c r="L40" s="33"/>
    </row>
    <row r="41" spans="1:12" ht="15">
      <c r="A41" s="98" t="s">
        <v>52</v>
      </c>
      <c r="B41" s="21" t="s">
        <v>103</v>
      </c>
      <c r="C41" s="18" t="s">
        <v>23</v>
      </c>
      <c r="D41" s="14">
        <v>1</v>
      </c>
      <c r="E41" s="15">
        <v>225</v>
      </c>
      <c r="F41" s="15">
        <v>4.06</v>
      </c>
      <c r="G41" s="15"/>
      <c r="H41" s="15"/>
      <c r="I41" s="15">
        <f t="shared" si="2"/>
        <v>913.4999999999999</v>
      </c>
      <c r="J41" s="103"/>
      <c r="K41" s="39"/>
      <c r="L41" s="33"/>
    </row>
    <row r="42" spans="1:12" ht="15">
      <c r="A42" s="98" t="s">
        <v>53</v>
      </c>
      <c r="B42" s="21" t="s">
        <v>104</v>
      </c>
      <c r="C42" s="18" t="s">
        <v>23</v>
      </c>
      <c r="D42" s="14">
        <v>1</v>
      </c>
      <c r="E42" s="15">
        <v>224</v>
      </c>
      <c r="F42" s="15">
        <v>6.04</v>
      </c>
      <c r="G42" s="15"/>
      <c r="H42" s="15"/>
      <c r="I42" s="15">
        <f t="shared" si="2"/>
        <v>1352.96</v>
      </c>
      <c r="J42" s="103"/>
      <c r="K42" s="39"/>
      <c r="L42" s="33"/>
    </row>
    <row r="43" spans="1:12" ht="15">
      <c r="A43" s="98" t="s">
        <v>54</v>
      </c>
      <c r="B43" s="21" t="s">
        <v>105</v>
      </c>
      <c r="C43" s="18" t="s">
        <v>23</v>
      </c>
      <c r="D43" s="14">
        <v>1</v>
      </c>
      <c r="E43" s="15">
        <v>93</v>
      </c>
      <c r="F43" s="15">
        <v>7</v>
      </c>
      <c r="G43" s="15"/>
      <c r="H43" s="15"/>
      <c r="I43" s="15">
        <f t="shared" si="2"/>
        <v>651</v>
      </c>
      <c r="J43" s="103"/>
      <c r="K43" s="39"/>
      <c r="L43" s="33"/>
    </row>
    <row r="44" spans="1:12" ht="15">
      <c r="A44" s="98" t="s">
        <v>55</v>
      </c>
      <c r="B44" s="21" t="s">
        <v>106</v>
      </c>
      <c r="C44" s="18" t="s">
        <v>23</v>
      </c>
      <c r="D44" s="14">
        <v>1</v>
      </c>
      <c r="E44" s="15">
        <v>254</v>
      </c>
      <c r="F44" s="15">
        <v>5</v>
      </c>
      <c r="G44" s="15"/>
      <c r="H44" s="15"/>
      <c r="I44" s="15">
        <f t="shared" si="2"/>
        <v>1270</v>
      </c>
      <c r="J44" s="103"/>
      <c r="K44" s="39"/>
      <c r="L44" s="33"/>
    </row>
    <row r="45" spans="1:12" ht="15">
      <c r="A45" s="98" t="s">
        <v>56</v>
      </c>
      <c r="B45" s="21" t="s">
        <v>107</v>
      </c>
      <c r="C45" s="18" t="s">
        <v>23</v>
      </c>
      <c r="D45" s="14">
        <v>1</v>
      </c>
      <c r="E45" s="15">
        <v>366.5</v>
      </c>
      <c r="F45" s="15">
        <v>7.45</v>
      </c>
      <c r="G45" s="15"/>
      <c r="H45" s="15"/>
      <c r="I45" s="15">
        <f t="shared" si="2"/>
        <v>2730.425</v>
      </c>
      <c r="J45" s="103"/>
      <c r="K45" s="39"/>
      <c r="L45" s="33"/>
    </row>
    <row r="46" spans="1:12" ht="15">
      <c r="A46" s="104"/>
      <c r="B46" s="17" t="s">
        <v>32</v>
      </c>
      <c r="C46" s="32"/>
      <c r="D46" s="32"/>
      <c r="E46" s="32"/>
      <c r="F46" s="32"/>
      <c r="G46" s="32"/>
      <c r="H46" s="32"/>
      <c r="I46" s="34">
        <f>SUM(I36:I45)</f>
        <v>18110.635</v>
      </c>
      <c r="J46" s="103"/>
      <c r="K46" s="39" t="e">
        <f>#REF!</f>
        <v>#REF!</v>
      </c>
      <c r="L46" s="33" t="e">
        <f>I46*K46</f>
        <v>#REF!</v>
      </c>
    </row>
    <row r="47" spans="1:12" ht="15">
      <c r="A47" s="105" t="s">
        <v>57</v>
      </c>
      <c r="B47" s="36" t="s">
        <v>111</v>
      </c>
      <c r="C47" s="32"/>
      <c r="D47" s="32"/>
      <c r="E47" s="32"/>
      <c r="F47" s="32"/>
      <c r="G47" s="32"/>
      <c r="H47" s="32"/>
      <c r="I47" s="32"/>
      <c r="J47" s="103"/>
      <c r="K47" s="39"/>
      <c r="L47" s="33"/>
    </row>
    <row r="48" spans="1:12" ht="37.5" customHeight="1">
      <c r="A48" s="106" t="s">
        <v>58</v>
      </c>
      <c r="B48" s="149" t="s">
        <v>169</v>
      </c>
      <c r="C48" s="150"/>
      <c r="D48" s="150"/>
      <c r="E48" s="150"/>
      <c r="F48" s="150"/>
      <c r="G48" s="150"/>
      <c r="H48" s="150"/>
      <c r="I48" s="151"/>
      <c r="J48" s="102"/>
      <c r="K48" s="39"/>
      <c r="L48" s="33"/>
    </row>
    <row r="49" spans="1:12" ht="15">
      <c r="A49" s="104" t="s">
        <v>59</v>
      </c>
      <c r="B49" s="21" t="s">
        <v>99</v>
      </c>
      <c r="C49" s="18" t="s">
        <v>23</v>
      </c>
      <c r="D49" s="14">
        <v>1</v>
      </c>
      <c r="E49" s="15">
        <v>430</v>
      </c>
      <c r="F49" s="15">
        <v>5.5</v>
      </c>
      <c r="G49" s="15"/>
      <c r="H49" s="15"/>
      <c r="I49" s="15">
        <f aca="true" t="shared" si="3" ref="I49:I58">D49*E49*F49</f>
        <v>2365</v>
      </c>
      <c r="J49" s="103"/>
      <c r="K49" s="39"/>
      <c r="L49" s="33"/>
    </row>
    <row r="50" spans="1:12" ht="15">
      <c r="A50" s="104" t="s">
        <v>60</v>
      </c>
      <c r="B50" s="21" t="s">
        <v>100</v>
      </c>
      <c r="C50" s="18" t="s">
        <v>23</v>
      </c>
      <c r="D50" s="14">
        <v>1</v>
      </c>
      <c r="E50" s="15">
        <v>193.5</v>
      </c>
      <c r="F50" s="15">
        <v>7.8</v>
      </c>
      <c r="G50" s="15"/>
      <c r="H50" s="15"/>
      <c r="I50" s="15">
        <f t="shared" si="3"/>
        <v>1509.3</v>
      </c>
      <c r="J50" s="103"/>
      <c r="K50" s="39"/>
      <c r="L50" s="33"/>
    </row>
    <row r="51" spans="1:12" ht="15">
      <c r="A51" s="104" t="s">
        <v>61</v>
      </c>
      <c r="B51" s="21" t="s">
        <v>101</v>
      </c>
      <c r="C51" s="18" t="s">
        <v>23</v>
      </c>
      <c r="D51" s="14">
        <v>1</v>
      </c>
      <c r="E51" s="15">
        <v>224</v>
      </c>
      <c r="F51" s="15">
        <v>6.75</v>
      </c>
      <c r="G51" s="15"/>
      <c r="H51" s="15"/>
      <c r="I51" s="15">
        <f t="shared" si="3"/>
        <v>1512</v>
      </c>
      <c r="J51" s="103"/>
      <c r="K51" s="39"/>
      <c r="L51" s="33"/>
    </row>
    <row r="52" spans="1:12" ht="15">
      <c r="A52" s="104" t="s">
        <v>62</v>
      </c>
      <c r="B52" s="21" t="s">
        <v>108</v>
      </c>
      <c r="C52" s="18" t="s">
        <v>23</v>
      </c>
      <c r="D52" s="14">
        <v>1</v>
      </c>
      <c r="E52" s="15">
        <v>377</v>
      </c>
      <c r="F52" s="15">
        <v>6.85</v>
      </c>
      <c r="G52" s="15"/>
      <c r="H52" s="15"/>
      <c r="I52" s="15">
        <f t="shared" si="3"/>
        <v>2582.45</v>
      </c>
      <c r="J52" s="103"/>
      <c r="K52" s="39"/>
      <c r="L52" s="33"/>
    </row>
    <row r="53" spans="1:12" ht="15">
      <c r="A53" s="104" t="s">
        <v>63</v>
      </c>
      <c r="B53" s="21" t="s">
        <v>102</v>
      </c>
      <c r="C53" s="18" t="s">
        <v>23</v>
      </c>
      <c r="D53" s="14">
        <v>1</v>
      </c>
      <c r="E53" s="15">
        <v>520</v>
      </c>
      <c r="F53" s="15">
        <v>6.2</v>
      </c>
      <c r="G53" s="15"/>
      <c r="H53" s="15"/>
      <c r="I53" s="15">
        <f t="shared" si="3"/>
        <v>3224</v>
      </c>
      <c r="J53" s="103"/>
      <c r="K53" s="39"/>
      <c r="L53" s="33"/>
    </row>
    <row r="54" spans="1:12" ht="15">
      <c r="A54" s="104" t="s">
        <v>64</v>
      </c>
      <c r="B54" s="21" t="s">
        <v>103</v>
      </c>
      <c r="C54" s="18" t="s">
        <v>23</v>
      </c>
      <c r="D54" s="14">
        <v>1</v>
      </c>
      <c r="E54" s="15">
        <v>225</v>
      </c>
      <c r="F54" s="15">
        <v>4.06</v>
      </c>
      <c r="G54" s="15"/>
      <c r="H54" s="15"/>
      <c r="I54" s="15">
        <f t="shared" si="3"/>
        <v>913.4999999999999</v>
      </c>
      <c r="J54" s="103"/>
      <c r="K54" s="39"/>
      <c r="L54" s="33"/>
    </row>
    <row r="55" spans="1:12" ht="15">
      <c r="A55" s="104" t="s">
        <v>65</v>
      </c>
      <c r="B55" s="21" t="s">
        <v>104</v>
      </c>
      <c r="C55" s="18" t="s">
        <v>23</v>
      </c>
      <c r="D55" s="14">
        <v>1</v>
      </c>
      <c r="E55" s="15">
        <v>224</v>
      </c>
      <c r="F55" s="15">
        <v>6.04</v>
      </c>
      <c r="G55" s="15"/>
      <c r="H55" s="15"/>
      <c r="I55" s="15">
        <f t="shared" si="3"/>
        <v>1352.96</v>
      </c>
      <c r="J55" s="103"/>
      <c r="K55" s="39"/>
      <c r="L55" s="33"/>
    </row>
    <row r="56" spans="1:12" ht="15">
      <c r="A56" s="104" t="s">
        <v>66</v>
      </c>
      <c r="B56" s="21" t="s">
        <v>105</v>
      </c>
      <c r="C56" s="18" t="s">
        <v>23</v>
      </c>
      <c r="D56" s="14">
        <v>1</v>
      </c>
      <c r="E56" s="15">
        <v>93</v>
      </c>
      <c r="F56" s="15">
        <v>7</v>
      </c>
      <c r="G56" s="15"/>
      <c r="H56" s="15"/>
      <c r="I56" s="15">
        <f t="shared" si="3"/>
        <v>651</v>
      </c>
      <c r="J56" s="103"/>
      <c r="K56" s="39"/>
      <c r="L56" s="33"/>
    </row>
    <row r="57" spans="1:12" ht="15">
      <c r="A57" s="104" t="s">
        <v>67</v>
      </c>
      <c r="B57" s="21" t="s">
        <v>106</v>
      </c>
      <c r="C57" s="18" t="s">
        <v>23</v>
      </c>
      <c r="D57" s="14">
        <v>1</v>
      </c>
      <c r="E57" s="15">
        <v>254</v>
      </c>
      <c r="F57" s="15">
        <v>5</v>
      </c>
      <c r="G57" s="15"/>
      <c r="H57" s="15"/>
      <c r="I57" s="15">
        <f t="shared" si="3"/>
        <v>1270</v>
      </c>
      <c r="J57" s="103"/>
      <c r="K57" s="39"/>
      <c r="L57" s="33"/>
    </row>
    <row r="58" spans="1:12" ht="15">
      <c r="A58" s="104" t="s">
        <v>68</v>
      </c>
      <c r="B58" s="21" t="s">
        <v>107</v>
      </c>
      <c r="C58" s="18" t="s">
        <v>23</v>
      </c>
      <c r="D58" s="14">
        <v>1</v>
      </c>
      <c r="E58" s="15">
        <v>366.5</v>
      </c>
      <c r="F58" s="15">
        <v>7.45</v>
      </c>
      <c r="G58" s="15"/>
      <c r="H58" s="15"/>
      <c r="I58" s="15">
        <f t="shared" si="3"/>
        <v>2730.425</v>
      </c>
      <c r="J58" s="103"/>
      <c r="K58" s="39"/>
      <c r="L58" s="33"/>
    </row>
    <row r="59" spans="1:12" ht="15">
      <c r="A59" s="104" t="s">
        <v>69</v>
      </c>
      <c r="B59" s="17" t="s">
        <v>32</v>
      </c>
      <c r="C59" s="32"/>
      <c r="D59" s="32"/>
      <c r="E59" s="32"/>
      <c r="F59" s="32"/>
      <c r="G59" s="32"/>
      <c r="H59" s="32"/>
      <c r="I59" s="34">
        <f>SUM(I49:I58)</f>
        <v>18110.635</v>
      </c>
      <c r="J59" s="103"/>
      <c r="K59" s="39">
        <v>47.94</v>
      </c>
      <c r="L59" s="33">
        <f>I59*K59</f>
        <v>868223.8418999999</v>
      </c>
    </row>
    <row r="60" spans="1:12" ht="29.25" customHeight="1">
      <c r="A60" s="107" t="s">
        <v>70</v>
      </c>
      <c r="B60" s="146" t="s">
        <v>174</v>
      </c>
      <c r="C60" s="147"/>
      <c r="D60" s="147"/>
      <c r="E60" s="147"/>
      <c r="F60" s="147"/>
      <c r="G60" s="147"/>
      <c r="H60" s="147"/>
      <c r="I60" s="148"/>
      <c r="J60" s="102"/>
      <c r="K60" s="39"/>
      <c r="L60" s="33"/>
    </row>
    <row r="61" spans="1:12" ht="15">
      <c r="A61" s="104" t="s">
        <v>71</v>
      </c>
      <c r="B61" s="38" t="s">
        <v>112</v>
      </c>
      <c r="C61" s="32"/>
      <c r="D61" s="32"/>
      <c r="E61" s="32"/>
      <c r="F61" s="32"/>
      <c r="G61" s="32"/>
      <c r="H61" s="32"/>
      <c r="I61" s="32"/>
      <c r="J61" s="103"/>
      <c r="K61" s="39"/>
      <c r="L61" s="33"/>
    </row>
    <row r="62" spans="1:12" ht="15">
      <c r="A62" s="104" t="s">
        <v>72</v>
      </c>
      <c r="B62" s="21" t="s">
        <v>99</v>
      </c>
      <c r="C62" s="18" t="s">
        <v>23</v>
      </c>
      <c r="D62" s="14">
        <v>1</v>
      </c>
      <c r="E62" s="37">
        <v>2</v>
      </c>
      <c r="F62" s="15">
        <v>430</v>
      </c>
      <c r="G62" s="15"/>
      <c r="H62" s="15"/>
      <c r="I62" s="15">
        <f>E62*F62</f>
        <v>860</v>
      </c>
      <c r="J62" s="103"/>
      <c r="K62" s="39"/>
      <c r="L62" s="33"/>
    </row>
    <row r="63" spans="1:12" ht="15">
      <c r="A63" s="104" t="s">
        <v>73</v>
      </c>
      <c r="B63" s="21" t="s">
        <v>100</v>
      </c>
      <c r="C63" s="18" t="s">
        <v>23</v>
      </c>
      <c r="D63" s="14">
        <v>1</v>
      </c>
      <c r="E63" s="37">
        <v>2</v>
      </c>
      <c r="F63" s="15">
        <v>193.5</v>
      </c>
      <c r="G63" s="15"/>
      <c r="H63" s="15"/>
      <c r="I63" s="15">
        <f aca="true" t="shared" si="4" ref="I63:I71">E63*F63</f>
        <v>387</v>
      </c>
      <c r="J63" s="103"/>
      <c r="K63" s="39"/>
      <c r="L63" s="33"/>
    </row>
    <row r="64" spans="1:12" ht="15">
      <c r="A64" s="104" t="s">
        <v>74</v>
      </c>
      <c r="B64" s="21" t="s">
        <v>101</v>
      </c>
      <c r="C64" s="18" t="s">
        <v>23</v>
      </c>
      <c r="D64" s="14">
        <v>1</v>
      </c>
      <c r="E64" s="37">
        <v>2</v>
      </c>
      <c r="F64" s="15">
        <v>224</v>
      </c>
      <c r="G64" s="15"/>
      <c r="H64" s="15"/>
      <c r="I64" s="15">
        <f t="shared" si="4"/>
        <v>448</v>
      </c>
      <c r="J64" s="103"/>
      <c r="K64" s="39"/>
      <c r="L64" s="33"/>
    </row>
    <row r="65" spans="1:12" ht="15">
      <c r="A65" s="104" t="s">
        <v>75</v>
      </c>
      <c r="B65" s="21" t="s">
        <v>108</v>
      </c>
      <c r="C65" s="18" t="s">
        <v>23</v>
      </c>
      <c r="D65" s="14">
        <v>1</v>
      </c>
      <c r="E65" s="37">
        <v>2</v>
      </c>
      <c r="F65" s="15">
        <v>377</v>
      </c>
      <c r="G65" s="15"/>
      <c r="H65" s="15"/>
      <c r="I65" s="15">
        <f t="shared" si="4"/>
        <v>754</v>
      </c>
      <c r="J65" s="103"/>
      <c r="K65" s="39"/>
      <c r="L65" s="33"/>
    </row>
    <row r="66" spans="1:12" ht="15">
      <c r="A66" s="104" t="s">
        <v>76</v>
      </c>
      <c r="B66" s="21" t="s">
        <v>102</v>
      </c>
      <c r="C66" s="18" t="s">
        <v>23</v>
      </c>
      <c r="D66" s="14">
        <v>1</v>
      </c>
      <c r="E66" s="37">
        <v>2</v>
      </c>
      <c r="F66" s="15">
        <v>520</v>
      </c>
      <c r="G66" s="15"/>
      <c r="H66" s="15"/>
      <c r="I66" s="15">
        <f t="shared" si="4"/>
        <v>1040</v>
      </c>
      <c r="J66" s="103"/>
      <c r="K66" s="39"/>
      <c r="L66" s="33"/>
    </row>
    <row r="67" spans="1:12" ht="15">
      <c r="A67" s="104" t="s">
        <v>77</v>
      </c>
      <c r="B67" s="21" t="s">
        <v>103</v>
      </c>
      <c r="C67" s="18" t="s">
        <v>23</v>
      </c>
      <c r="D67" s="14">
        <v>1</v>
      </c>
      <c r="E67" s="37">
        <v>2</v>
      </c>
      <c r="F67" s="15">
        <v>225</v>
      </c>
      <c r="G67" s="15"/>
      <c r="H67" s="15"/>
      <c r="I67" s="15">
        <f t="shared" si="4"/>
        <v>450</v>
      </c>
      <c r="J67" s="103"/>
      <c r="K67" s="39"/>
      <c r="L67" s="33"/>
    </row>
    <row r="68" spans="1:12" ht="15">
      <c r="A68" s="104" t="s">
        <v>78</v>
      </c>
      <c r="B68" s="21" t="s">
        <v>104</v>
      </c>
      <c r="C68" s="18" t="s">
        <v>23</v>
      </c>
      <c r="D68" s="14">
        <v>1</v>
      </c>
      <c r="E68" s="37">
        <v>2</v>
      </c>
      <c r="F68" s="15">
        <v>224</v>
      </c>
      <c r="G68" s="15"/>
      <c r="H68" s="15"/>
      <c r="I68" s="15">
        <f t="shared" si="4"/>
        <v>448</v>
      </c>
      <c r="J68" s="103"/>
      <c r="K68" s="39"/>
      <c r="L68" s="33"/>
    </row>
    <row r="69" spans="1:12" ht="15">
      <c r="A69" s="104" t="s">
        <v>79</v>
      </c>
      <c r="B69" s="21" t="s">
        <v>105</v>
      </c>
      <c r="C69" s="18" t="s">
        <v>23</v>
      </c>
      <c r="D69" s="14">
        <v>1</v>
      </c>
      <c r="E69" s="37">
        <v>2</v>
      </c>
      <c r="F69" s="15">
        <v>93</v>
      </c>
      <c r="G69" s="15"/>
      <c r="H69" s="15"/>
      <c r="I69" s="15">
        <f t="shared" si="4"/>
        <v>186</v>
      </c>
      <c r="J69" s="103"/>
      <c r="K69" s="39"/>
      <c r="L69" s="33"/>
    </row>
    <row r="70" spans="1:12" ht="15">
      <c r="A70" s="104" t="s">
        <v>80</v>
      </c>
      <c r="B70" s="21" t="s">
        <v>106</v>
      </c>
      <c r="C70" s="18" t="s">
        <v>23</v>
      </c>
      <c r="D70" s="14">
        <v>1</v>
      </c>
      <c r="E70" s="37">
        <v>2</v>
      </c>
      <c r="F70" s="15">
        <v>254</v>
      </c>
      <c r="G70" s="15"/>
      <c r="H70" s="15"/>
      <c r="I70" s="15">
        <f t="shared" si="4"/>
        <v>508</v>
      </c>
      <c r="J70" s="103"/>
      <c r="K70" s="39"/>
      <c r="L70" s="33"/>
    </row>
    <row r="71" spans="1:12" ht="15">
      <c r="A71" s="104" t="s">
        <v>81</v>
      </c>
      <c r="B71" s="21" t="s">
        <v>107</v>
      </c>
      <c r="C71" s="18" t="s">
        <v>23</v>
      </c>
      <c r="D71" s="14">
        <v>1</v>
      </c>
      <c r="E71" s="37">
        <v>2</v>
      </c>
      <c r="F71" s="15">
        <v>366.5</v>
      </c>
      <c r="G71" s="15"/>
      <c r="H71" s="15"/>
      <c r="I71" s="15">
        <f t="shared" si="4"/>
        <v>733</v>
      </c>
      <c r="J71" s="103"/>
      <c r="K71" s="39"/>
      <c r="L71" s="33"/>
    </row>
    <row r="72" spans="1:12" ht="15">
      <c r="A72" s="104" t="s">
        <v>82</v>
      </c>
      <c r="B72" s="17" t="s">
        <v>32</v>
      </c>
      <c r="C72" s="32"/>
      <c r="D72" s="32"/>
      <c r="E72" s="32"/>
      <c r="F72" s="33">
        <f>SUM(F62:F71)</f>
        <v>2907</v>
      </c>
      <c r="G72" s="32"/>
      <c r="H72" s="32"/>
      <c r="I72" s="34">
        <f>SUM(I62:I71)</f>
        <v>5814</v>
      </c>
      <c r="J72" s="103"/>
      <c r="K72" s="39" t="e">
        <f>#REF!</f>
        <v>#REF!</v>
      </c>
      <c r="L72" s="33" t="e">
        <f>I72*K72</f>
        <v>#REF!</v>
      </c>
    </row>
    <row r="73" spans="1:12" ht="15">
      <c r="A73" s="104" t="s">
        <v>175</v>
      </c>
      <c r="B73" s="38" t="s">
        <v>113</v>
      </c>
      <c r="C73" s="32"/>
      <c r="D73" s="32"/>
      <c r="E73" s="32"/>
      <c r="F73" s="32"/>
      <c r="G73" s="32"/>
      <c r="H73" s="32"/>
      <c r="I73" s="32"/>
      <c r="J73" s="103"/>
      <c r="K73" s="39"/>
      <c r="L73" s="33"/>
    </row>
    <row r="74" spans="1:12" ht="15">
      <c r="A74" s="104" t="s">
        <v>83</v>
      </c>
      <c r="B74" s="21" t="s">
        <v>99</v>
      </c>
      <c r="C74" s="32"/>
      <c r="D74" s="14">
        <v>1</v>
      </c>
      <c r="E74" s="15">
        <v>430</v>
      </c>
      <c r="F74" s="15">
        <v>5.5</v>
      </c>
      <c r="G74" s="15"/>
      <c r="H74" s="15"/>
      <c r="I74" s="15">
        <f aca="true" t="shared" si="5" ref="I74:I83">D74*E74*F74</f>
        <v>2365</v>
      </c>
      <c r="J74" s="103"/>
      <c r="K74" s="39"/>
      <c r="L74" s="33"/>
    </row>
    <row r="75" spans="1:12" ht="15">
      <c r="A75" s="104" t="s">
        <v>84</v>
      </c>
      <c r="B75" s="21" t="s">
        <v>100</v>
      </c>
      <c r="C75" s="32"/>
      <c r="D75" s="14">
        <v>1</v>
      </c>
      <c r="E75" s="15">
        <v>193.5</v>
      </c>
      <c r="F75" s="15">
        <v>7.8</v>
      </c>
      <c r="G75" s="15"/>
      <c r="H75" s="15"/>
      <c r="I75" s="15">
        <f t="shared" si="5"/>
        <v>1509.3</v>
      </c>
      <c r="J75" s="103"/>
      <c r="K75" s="39"/>
      <c r="L75" s="33"/>
    </row>
    <row r="76" spans="1:12" ht="15">
      <c r="A76" s="104" t="s">
        <v>85</v>
      </c>
      <c r="B76" s="21" t="s">
        <v>101</v>
      </c>
      <c r="C76" s="32"/>
      <c r="D76" s="14">
        <v>1</v>
      </c>
      <c r="E76" s="15">
        <v>224</v>
      </c>
      <c r="F76" s="15">
        <v>6.75</v>
      </c>
      <c r="G76" s="15"/>
      <c r="H76" s="15"/>
      <c r="I76" s="15">
        <f t="shared" si="5"/>
        <v>1512</v>
      </c>
      <c r="J76" s="103"/>
      <c r="K76" s="39"/>
      <c r="L76" s="33"/>
    </row>
    <row r="77" spans="1:12" ht="15">
      <c r="A77" s="104" t="s">
        <v>86</v>
      </c>
      <c r="B77" s="21" t="s">
        <v>108</v>
      </c>
      <c r="C77" s="32"/>
      <c r="D77" s="14">
        <v>1</v>
      </c>
      <c r="E77" s="15">
        <v>377</v>
      </c>
      <c r="F77" s="15">
        <v>6.85</v>
      </c>
      <c r="G77" s="15"/>
      <c r="H77" s="15"/>
      <c r="I77" s="15">
        <f t="shared" si="5"/>
        <v>2582.45</v>
      </c>
      <c r="J77" s="103"/>
      <c r="K77" s="39"/>
      <c r="L77" s="33"/>
    </row>
    <row r="78" spans="1:12" ht="15">
      <c r="A78" s="104" t="s">
        <v>87</v>
      </c>
      <c r="B78" s="21" t="s">
        <v>102</v>
      </c>
      <c r="C78" s="32"/>
      <c r="D78" s="14">
        <v>1</v>
      </c>
      <c r="E78" s="15">
        <v>520</v>
      </c>
      <c r="F78" s="15">
        <v>6.2</v>
      </c>
      <c r="G78" s="15"/>
      <c r="H78" s="15"/>
      <c r="I78" s="15">
        <f t="shared" si="5"/>
        <v>3224</v>
      </c>
      <c r="J78" s="103"/>
      <c r="K78" s="39"/>
      <c r="L78" s="33"/>
    </row>
    <row r="79" spans="1:12" ht="15">
      <c r="A79" s="104" t="s">
        <v>88</v>
      </c>
      <c r="B79" s="21" t="s">
        <v>103</v>
      </c>
      <c r="C79" s="32"/>
      <c r="D79" s="14">
        <v>1</v>
      </c>
      <c r="E79" s="15">
        <v>225</v>
      </c>
      <c r="F79" s="15">
        <v>4.06</v>
      </c>
      <c r="G79" s="15"/>
      <c r="H79" s="15"/>
      <c r="I79" s="15">
        <f t="shared" si="5"/>
        <v>913.4999999999999</v>
      </c>
      <c r="J79" s="103"/>
      <c r="K79" s="39"/>
      <c r="L79" s="33"/>
    </row>
    <row r="80" spans="1:12" ht="15">
      <c r="A80" s="104" t="s">
        <v>89</v>
      </c>
      <c r="B80" s="21" t="s">
        <v>104</v>
      </c>
      <c r="C80" s="32"/>
      <c r="D80" s="14">
        <v>1</v>
      </c>
      <c r="E80" s="15">
        <v>224</v>
      </c>
      <c r="F80" s="15">
        <v>6.04</v>
      </c>
      <c r="G80" s="15"/>
      <c r="H80" s="15"/>
      <c r="I80" s="15">
        <f t="shared" si="5"/>
        <v>1352.96</v>
      </c>
      <c r="J80" s="103"/>
      <c r="K80" s="39"/>
      <c r="L80" s="33"/>
    </row>
    <row r="81" spans="1:12" ht="15">
      <c r="A81" s="104" t="s">
        <v>90</v>
      </c>
      <c r="B81" s="21" t="s">
        <v>105</v>
      </c>
      <c r="C81" s="32"/>
      <c r="D81" s="14">
        <v>1</v>
      </c>
      <c r="E81" s="15">
        <v>93</v>
      </c>
      <c r="F81" s="15">
        <v>7</v>
      </c>
      <c r="G81" s="15"/>
      <c r="H81" s="15"/>
      <c r="I81" s="15">
        <f t="shared" si="5"/>
        <v>651</v>
      </c>
      <c r="J81" s="103"/>
      <c r="K81" s="39"/>
      <c r="L81" s="33"/>
    </row>
    <row r="82" spans="1:12" ht="15">
      <c r="A82" s="104" t="s">
        <v>91</v>
      </c>
      <c r="B82" s="21" t="s">
        <v>106</v>
      </c>
      <c r="C82" s="32"/>
      <c r="D82" s="14">
        <v>1</v>
      </c>
      <c r="E82" s="15">
        <v>254</v>
      </c>
      <c r="F82" s="15">
        <v>5</v>
      </c>
      <c r="G82" s="15"/>
      <c r="H82" s="15"/>
      <c r="I82" s="15">
        <f t="shared" si="5"/>
        <v>1270</v>
      </c>
      <c r="J82" s="103"/>
      <c r="K82" s="39"/>
      <c r="L82" s="33"/>
    </row>
    <row r="83" spans="1:12" ht="15">
      <c r="A83" s="104" t="s">
        <v>92</v>
      </c>
      <c r="B83" s="21" t="s">
        <v>107</v>
      </c>
      <c r="C83" s="32"/>
      <c r="D83" s="14">
        <v>1</v>
      </c>
      <c r="E83" s="15">
        <v>366.5</v>
      </c>
      <c r="F83" s="15">
        <v>7.45</v>
      </c>
      <c r="G83" s="15"/>
      <c r="H83" s="15"/>
      <c r="I83" s="15">
        <f t="shared" si="5"/>
        <v>2730.425</v>
      </c>
      <c r="J83" s="103"/>
      <c r="K83" s="39"/>
      <c r="L83" s="33"/>
    </row>
    <row r="84" spans="1:12" ht="15.75" thickBot="1">
      <c r="A84" s="108"/>
      <c r="B84" s="109" t="s">
        <v>32</v>
      </c>
      <c r="C84" s="110"/>
      <c r="D84" s="110"/>
      <c r="E84" s="110"/>
      <c r="F84" s="110"/>
      <c r="G84" s="110"/>
      <c r="H84" s="110"/>
      <c r="I84" s="111">
        <f>SUM(I74:I83)</f>
        <v>18110.635</v>
      </c>
      <c r="J84" s="112"/>
      <c r="K84" s="92" t="e">
        <f>#REF!</f>
        <v>#REF!</v>
      </c>
      <c r="L84" s="40" t="e">
        <f>I84*K84</f>
        <v>#REF!</v>
      </c>
    </row>
    <row r="89" spans="9:11" ht="15">
      <c r="I89" s="20" t="s">
        <v>95</v>
      </c>
      <c r="J89" s="26"/>
      <c r="K89" s="26"/>
    </row>
    <row r="90" spans="9:11" ht="15">
      <c r="I90" s="20" t="s">
        <v>96</v>
      </c>
      <c r="J90" s="26"/>
      <c r="K90" s="26"/>
    </row>
    <row r="91" spans="9:11" ht="15">
      <c r="I91" s="20"/>
      <c r="J91" s="19"/>
      <c r="K91" s="19"/>
    </row>
  </sheetData>
  <sheetProtection/>
  <mergeCells count="13">
    <mergeCell ref="A1:J1"/>
    <mergeCell ref="A2:J2"/>
    <mergeCell ref="A3:J3"/>
    <mergeCell ref="A4:J4"/>
    <mergeCell ref="B23:I23"/>
    <mergeCell ref="B35:I35"/>
    <mergeCell ref="B60:I60"/>
    <mergeCell ref="B48:I48"/>
    <mergeCell ref="B9:I9"/>
    <mergeCell ref="A6:A7"/>
    <mergeCell ref="B6:B7"/>
    <mergeCell ref="C6:C7"/>
    <mergeCell ref="D6:J6"/>
  </mergeCells>
  <printOptions/>
  <pageMargins left="1.02" right="0.26" top="0.33" bottom="0.26" header="0.31496062" footer="0.1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Martins</dc:creator>
  <cp:keywords/>
  <dc:description/>
  <cp:lastModifiedBy>4780</cp:lastModifiedBy>
  <cp:lastPrinted>2013-08-27T16:36:31Z</cp:lastPrinted>
  <dcterms:created xsi:type="dcterms:W3CDTF">2013-01-13T12:53:44Z</dcterms:created>
  <dcterms:modified xsi:type="dcterms:W3CDTF">2013-09-09T17:20:54Z</dcterms:modified>
  <cp:category/>
  <cp:version/>
  <cp:contentType/>
  <cp:contentStatus/>
</cp:coreProperties>
</file>