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90" windowWidth="5970" windowHeight="6495" tabRatio="801" activeTab="1"/>
  </bookViews>
  <sheets>
    <sheet name="ORÇAMENTO" sheetId="1" r:id="rId1"/>
    <sheet name="CRONOGRAMA" sheetId="2" r:id="rId2"/>
  </sheets>
  <definedNames>
    <definedName name="_xlnm.Print_Area" localSheetId="0">'ORÇAMENTO'!$B$2:$AO$71</definedName>
    <definedName name="_xlnm.Print_Titles" localSheetId="0">'ORÇAMENTO'!$1:$29</definedName>
  </definedNames>
  <calcPr fullCalcOnLoad="1"/>
</workbook>
</file>

<file path=xl/sharedStrings.xml><?xml version="1.0" encoding="utf-8"?>
<sst xmlns="http://schemas.openxmlformats.org/spreadsheetml/2006/main" count="236" uniqueCount="170">
  <si>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</si>
  <si>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</si>
  <si>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</si>
  <si>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</si>
  <si>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</si>
  <si>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</si>
  <si>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</si>
  <si>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</si>
  <si>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</si>
  <si>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</si>
  <si>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</si>
  <si>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</si>
  <si>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</si>
  <si>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até</t>
  </si>
  <si>
    <t xml:space="preserve">De </t>
  </si>
  <si>
    <t>Intervalos admissíveis sem justificativa</t>
  </si>
  <si>
    <t>Gestor (Ministério)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</si>
  <si>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</si>
  <si>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</si>
  <si>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</si>
  <si>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</si>
  <si>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</si>
  <si>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</si>
  <si>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</si>
  <si>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</si>
  <si>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</si>
  <si>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</si>
  <si>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</si>
  <si>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</si>
  <si>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</si>
  <si>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</si>
  <si>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TOTAL ITEM</t>
  </si>
  <si>
    <t>TOTAIS:</t>
  </si>
  <si>
    <t>CUSTO:</t>
  </si>
  <si>
    <t>PREÇO: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</si>
  <si>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</si>
  <si>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</si>
  <si>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</si>
  <si>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</si>
  <si>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</si>
  <si>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</si>
  <si>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>CÓDIGO</t>
  </si>
  <si>
    <t>FONTE</t>
  </si>
  <si>
    <t>CUSTO SEM BDI</t>
  </si>
  <si>
    <t>CUSTO COM BDI</t>
  </si>
  <si>
    <t>Conforme legislação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</si>
  <si>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</t>
  </si>
  <si>
    <t>1.0</t>
  </si>
  <si>
    <t>SERVIÇOS PRELIMINARES</t>
  </si>
  <si>
    <t>1.1</t>
  </si>
  <si>
    <t>Mobilização e desmobilização</t>
  </si>
  <si>
    <t>1.2</t>
  </si>
  <si>
    <t>SINAPI</t>
  </si>
  <si>
    <t>Locação de obra com equipamento topografico</t>
  </si>
  <si>
    <t>m2</t>
  </si>
  <si>
    <t>1.3</t>
  </si>
  <si>
    <t>74209/001</t>
  </si>
  <si>
    <t>placa de obra em chapa de aço galvanizado  2x1,50m, aquisição e assentamento</t>
  </si>
  <si>
    <t>TOTAL DO ITEM 1.0</t>
  </si>
  <si>
    <t>2.0</t>
  </si>
  <si>
    <t>PAVIMENTAÇÃO</t>
  </si>
  <si>
    <t>2.1</t>
  </si>
  <si>
    <t>regularização e compactação em material 1º categpria, espessura 20cm</t>
  </si>
  <si>
    <t>2.2</t>
  </si>
  <si>
    <t>m3xkm</t>
  </si>
  <si>
    <t>2.3</t>
  </si>
  <si>
    <t>m3</t>
  </si>
  <si>
    <t>2.4</t>
  </si>
  <si>
    <t>2.5</t>
  </si>
  <si>
    <t>72945</t>
  </si>
  <si>
    <t>Imprimação com emulsão CM-30, TAXA 1,2 L/M2</t>
  </si>
  <si>
    <t>2.6</t>
  </si>
  <si>
    <t>tonxkm</t>
  </si>
  <si>
    <t>2.7</t>
  </si>
  <si>
    <t>72943</t>
  </si>
  <si>
    <t>pintura de ligação com emulão (RL-1C) taxa 0,5 l/m2</t>
  </si>
  <si>
    <t>2.8</t>
  </si>
  <si>
    <t>2.9</t>
  </si>
  <si>
    <t>72965</t>
  </si>
  <si>
    <t>fabricação e ampliação de concreto betuminoso usinado a quente (CBUQ) CAP 50/70, exclusive transporte, espessura 3cm</t>
  </si>
  <si>
    <t>2.10</t>
  </si>
  <si>
    <t>2.11</t>
  </si>
  <si>
    <t>2.12</t>
  </si>
  <si>
    <t>2.13</t>
  </si>
  <si>
    <t>transporte de agregado para CBUQ(areia) DMT=25km, (taxa 29%)</t>
  </si>
  <si>
    <t>2.14</t>
  </si>
  <si>
    <t>transporte de CBUQ para conservação DMT=15 Km</t>
  </si>
  <si>
    <t>TOTAL DO ITEM 2.0</t>
  </si>
  <si>
    <t>3.0</t>
  </si>
  <si>
    <t>DRENAGEM</t>
  </si>
  <si>
    <t>3.1</t>
  </si>
  <si>
    <t>72967</t>
  </si>
  <si>
    <t>Meio fio de concreto pre moldado, fck=18mpa, 12x15x30cm, rejuntado com argamassa 1:4 cimento e areia, incluindo escavação e reaterro</t>
  </si>
  <si>
    <t>m</t>
  </si>
  <si>
    <t>3.2</t>
  </si>
  <si>
    <t>74012/001</t>
  </si>
  <si>
    <t>3.3</t>
  </si>
  <si>
    <t>cordão de concreto 10x10 para proteção do asfalto nos entroncamentos de ruas.</t>
  </si>
  <si>
    <t>SINAPI/OUTUBRO 2014</t>
  </si>
  <si>
    <t>PIRAPORA</t>
  </si>
  <si>
    <t>1.013.696-66</t>
  </si>
  <si>
    <t>ALEX SANDRO DE JESUS SOUZA</t>
  </si>
  <si>
    <t>ENGENHEIRO CIVIL</t>
  </si>
  <si>
    <t>CREA-MG:</t>
  </si>
  <si>
    <t>173966D</t>
  </si>
  <si>
    <t>TOTAL DO ITEM 3.0</t>
  </si>
  <si>
    <t>78472</t>
  </si>
  <si>
    <t>72961</t>
  </si>
  <si>
    <t>79794/002</t>
  </si>
  <si>
    <t>execução de base com brita corrida sem mistura, proctor normal 100%, espessura 17 cm.</t>
  </si>
  <si>
    <t>83444</t>
  </si>
  <si>
    <t>Transporte de material de qualquer natureza DMT, maior 10km, com caminhao basculante de 4,0 M3</t>
  </si>
  <si>
    <t>72881</t>
  </si>
  <si>
    <t>Transporte com caminhao basculante 6 m3, rodovia pavimentada ( distancia superior a 4km)</t>
  </si>
  <si>
    <t>72887</t>
  </si>
  <si>
    <t>transporte comercial com caminhão basculante 6 m3, rodovia pavimentada (bica corrida) DMT ate 15km.</t>
  </si>
  <si>
    <t>83356</t>
  </si>
  <si>
    <t xml:space="preserve">transporte de agregado para CBUQ(brita nº 0) </t>
  </si>
  <si>
    <t>83359</t>
  </si>
  <si>
    <t>transporte de agregado para CBUQ (po de pedra)</t>
  </si>
  <si>
    <t>sarjeta em concreto fck=18mpa dimensões 40x5cm, i=3%</t>
  </si>
  <si>
    <t>URBANIZAÇÃO</t>
  </si>
  <si>
    <t>4.0</t>
  </si>
  <si>
    <t>73892/002</t>
  </si>
  <si>
    <t xml:space="preserve">Execução de passeio (calçada) em concreto 12MPA, traço 1:3:5 (cimento/areia/brita) preparo mecanico, espessura 7cm, com junta de dilatação em madeira incluso lançamento e adensamento. </t>
  </si>
  <si>
    <t>UNID/MÊS</t>
  </si>
  <si>
    <t>COMP.</t>
  </si>
  <si>
    <t>PREFEITURA MUNICIPAL DE PIRAPORA</t>
  </si>
  <si>
    <t>PLANEJAMENTO URBANO</t>
  </si>
  <si>
    <t>MCIDADES</t>
  </si>
  <si>
    <t>Cronograma Físico-Financeiro - Recursos do OGU - Setor Público</t>
  </si>
  <si>
    <t>Cronograma</t>
  </si>
  <si>
    <t>Programar</t>
  </si>
  <si>
    <t>Modalidade</t>
  </si>
  <si>
    <t>Empreendimentos</t>
  </si>
  <si>
    <t>x</t>
  </si>
  <si>
    <t>Global</t>
  </si>
  <si>
    <t>Individual</t>
  </si>
  <si>
    <t>Agente financeiro</t>
  </si>
  <si>
    <t>Empresa</t>
  </si>
  <si>
    <t>CAIXA ECONÔMICA FEDERAL</t>
  </si>
  <si>
    <t>Localização</t>
  </si>
  <si>
    <t>Tipo de serviço</t>
  </si>
  <si>
    <t>Discriminação dos serviços</t>
  </si>
  <si>
    <t>Peso</t>
  </si>
  <si>
    <t>Vl. Obras/Serviços</t>
  </si>
  <si>
    <t>Mês 01</t>
  </si>
  <si>
    <t>Mês 02</t>
  </si>
  <si>
    <t>Mês 03</t>
  </si>
  <si>
    <t>%</t>
  </si>
  <si>
    <t>R$</t>
  </si>
  <si>
    <t>Recursos da União</t>
  </si>
  <si>
    <t>serviços preliminares</t>
  </si>
  <si>
    <t>pavimentação</t>
  </si>
  <si>
    <t>drenagem</t>
  </si>
  <si>
    <t>urbanismo</t>
  </si>
  <si>
    <t>Sub-total: Simples</t>
  </si>
  <si>
    <t>Acumulado</t>
  </si>
  <si>
    <t>Contra partida da proponente</t>
  </si>
  <si>
    <t>Total</t>
  </si>
  <si>
    <t>Simples</t>
  </si>
  <si>
    <t>Data: 04/03/2015</t>
  </si>
  <si>
    <t xml:space="preserve">          ENGENHEIRO CIVIL</t>
  </si>
  <si>
    <t>CREA: 173966/D</t>
  </si>
  <si>
    <t>Planejamento Urbano</t>
  </si>
  <si>
    <t>Implan. Pavim. Em Vias Publicas</t>
  </si>
  <si>
    <r>
      <t xml:space="preserve"> BDI =</t>
    </r>
    <r>
      <rPr>
        <u val="single"/>
        <sz val="14"/>
        <rFont val="Arial"/>
        <family val="2"/>
      </rPr>
      <t xml:space="preserve"> (1+AC+S+R+G)*(1+DF)*(1+L)</t>
    </r>
    <r>
      <rPr>
        <sz val="14"/>
        <rFont val="Arial"/>
        <family val="2"/>
      </rPr>
      <t xml:space="preserve">  -1
                             (1-T)
  </t>
    </r>
    <r>
      <rPr>
        <u val="single"/>
        <sz val="14"/>
        <rFont val="Arial"/>
        <family val="2"/>
      </rPr>
      <t>Observações</t>
    </r>
    <r>
      <rPr>
        <sz val="14"/>
        <rFont val="Arial"/>
        <family val="2"/>
      </rPr>
      <t>:
  i)   Fórmula de cálculo, composição do BDI e intervalos admissíveis nos termos do Acórdão 2622/2013 do TCU;
  ii)  BDI entre 19,60% e 24,23%.</t>
    </r>
  </si>
  <si>
    <t>PAVIMENTAÇÃO EM CBUQ  DE TRECHOS DAS RUAS  ABBES ABDALLA E SANCHOS RIBAS NO BAIRRO CIDADE JARDIM</t>
  </si>
  <si>
    <t>PAVIMENTAÇÃO EM CBUQ  DE TRECHOS DAS RUAS  ABBES ABDALLA E SANCHO RIBAS  NO BAIRRO CIDADE JARDIM</t>
  </si>
  <si>
    <t>OBRAS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</si>
</sst>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mmmm\-yyyy;@"/>
    <numFmt numFmtId="165" formatCode="#,##0.000"/>
    <numFmt numFmtId="166" formatCode="#,##0.0000"/>
    <numFmt numFmtId="167" formatCode="0.0%"/>
    <numFmt numFmtId="168" formatCode="_(* #,##0.0000_);_(* \(#,##0.0000\);_(* &quot;-&quot;??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Swis721 Md BT"/>
      <family val="2"/>
    </font>
    <font>
      <sz val="4"/>
      <name val="Arial"/>
      <family val="2"/>
    </font>
    <font>
      <sz val="1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 val="single"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16" borderId="10" xfId="0" applyFont="1" applyFill="1" applyBorder="1" applyAlignment="1" applyProtection="1">
      <alignment vertical="center"/>
      <protection/>
    </xf>
    <xf numFmtId="0" fontId="2" fillId="16" borderId="11" xfId="0" applyFont="1" applyFill="1" applyBorder="1" applyAlignment="1" applyProtection="1">
      <alignment vertical="center"/>
      <protection/>
    </xf>
    <xf numFmtId="0" fontId="2" fillId="16" borderId="12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vertical="center"/>
      <protection/>
    </xf>
    <xf numFmtId="0" fontId="2" fillId="16" borderId="14" xfId="0" applyFont="1" applyFill="1" applyBorder="1" applyAlignment="1" applyProtection="1">
      <alignment vertical="center"/>
      <protection/>
    </xf>
    <xf numFmtId="0" fontId="2" fillId="16" borderId="15" xfId="0" applyFont="1" applyFill="1" applyBorder="1" applyAlignment="1" applyProtection="1">
      <alignment vertical="center"/>
      <protection/>
    </xf>
    <xf numFmtId="0" fontId="2" fillId="16" borderId="16" xfId="0" applyFont="1" applyFill="1" applyBorder="1" applyAlignment="1" applyProtection="1">
      <alignment vertical="center"/>
      <protection/>
    </xf>
    <xf numFmtId="0" fontId="9" fillId="16" borderId="17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22" borderId="0" xfId="0" applyFill="1" applyAlignment="1" applyProtection="1">
      <alignment vertical="center"/>
      <protection/>
    </xf>
    <xf numFmtId="0" fontId="3" fillId="22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horizontal="center" vertical="center"/>
      <protection/>
    </xf>
    <xf numFmtId="0" fontId="7" fillId="25" borderId="0" xfId="0" applyFont="1" applyFill="1" applyBorder="1" applyAlignment="1" applyProtection="1">
      <alignment horizontal="left" vertical="center"/>
      <protection/>
    </xf>
    <xf numFmtId="43" fontId="0" fillId="0" borderId="0" xfId="0" applyNumberForma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1" fillId="23" borderId="20" xfId="0" applyFont="1" applyFill="1" applyBorder="1" applyAlignment="1" applyProtection="1">
      <alignment vertical="center"/>
      <protection locked="0"/>
    </xf>
    <xf numFmtId="0" fontId="32" fillId="23" borderId="20" xfId="0" applyFont="1" applyFill="1" applyBorder="1" applyAlignment="1" applyProtection="1">
      <alignment vertical="center"/>
      <protection locked="0"/>
    </xf>
    <xf numFmtId="0" fontId="32" fillId="23" borderId="20" xfId="0" applyFont="1" applyFill="1" applyBorder="1" applyAlignment="1" applyProtection="1">
      <alignment vertical="center"/>
      <protection locked="0"/>
    </xf>
    <xf numFmtId="0" fontId="33" fillId="23" borderId="20" xfId="0" applyFont="1" applyFill="1" applyBorder="1" applyAlignment="1" applyProtection="1">
      <alignment vertical="center"/>
      <protection locked="0"/>
    </xf>
    <xf numFmtId="0" fontId="32" fillId="16" borderId="29" xfId="0" applyFont="1" applyFill="1" applyBorder="1" applyAlignment="1" applyProtection="1">
      <alignment vertical="center"/>
      <protection/>
    </xf>
    <xf numFmtId="0" fontId="32" fillId="16" borderId="30" xfId="0" applyFont="1" applyFill="1" applyBorder="1" applyAlignment="1" applyProtection="1">
      <alignment vertical="center"/>
      <protection/>
    </xf>
    <xf numFmtId="0" fontId="31" fillId="16" borderId="31" xfId="0" applyFont="1" applyFill="1" applyBorder="1" applyAlignment="1" applyProtection="1">
      <alignment horizontal="right" vertical="center"/>
      <protection/>
    </xf>
    <xf numFmtId="0" fontId="32" fillId="0" borderId="17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2" fillId="0" borderId="13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Continuous" vertical="center"/>
      <protection/>
    </xf>
    <xf numFmtId="0" fontId="32" fillId="0" borderId="17" xfId="0" applyFont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16" borderId="10" xfId="0" applyFont="1" applyFill="1" applyBorder="1" applyAlignment="1" applyProtection="1">
      <alignment vertical="center"/>
      <protection/>
    </xf>
    <xf numFmtId="0" fontId="32" fillId="16" borderId="12" xfId="0" applyFont="1" applyFill="1" applyBorder="1" applyAlignment="1" applyProtection="1">
      <alignment vertical="center"/>
      <protection/>
    </xf>
    <xf numFmtId="0" fontId="32" fillId="16" borderId="14" xfId="0" applyFont="1" applyFill="1" applyBorder="1" applyAlignment="1" applyProtection="1">
      <alignment vertical="center"/>
      <protection/>
    </xf>
    <xf numFmtId="0" fontId="32" fillId="16" borderId="16" xfId="0" applyFont="1" applyFill="1" applyBorder="1" applyAlignment="1" applyProtection="1">
      <alignment vertical="center"/>
      <protection/>
    </xf>
    <xf numFmtId="0" fontId="32" fillId="0" borderId="32" xfId="0" applyFont="1" applyBorder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left" vertical="center"/>
      <protection/>
    </xf>
    <xf numFmtId="10" fontId="32" fillId="0" borderId="32" xfId="0" applyNumberFormat="1" applyFont="1" applyBorder="1" applyAlignment="1" applyProtection="1">
      <alignment vertical="center"/>
      <protection/>
    </xf>
    <xf numFmtId="0" fontId="32" fillId="0" borderId="33" xfId="0" applyFont="1" applyBorder="1" applyAlignment="1" applyProtection="1">
      <alignment horizontal="center" vertical="center"/>
      <protection/>
    </xf>
    <xf numFmtId="0" fontId="32" fillId="0" borderId="32" xfId="0" applyFont="1" applyBorder="1" applyAlignment="1" applyProtection="1">
      <alignment vertical="center"/>
      <protection/>
    </xf>
    <xf numFmtId="0" fontId="32" fillId="0" borderId="33" xfId="0" applyFont="1" applyBorder="1" applyAlignment="1" applyProtection="1">
      <alignment vertical="center"/>
      <protection/>
    </xf>
    <xf numFmtId="0" fontId="32" fillId="0" borderId="34" xfId="0" applyFont="1" applyBorder="1" applyAlignment="1" applyProtection="1">
      <alignment horizontal="left" vertical="center"/>
      <protection/>
    </xf>
    <xf numFmtId="0" fontId="32" fillId="0" borderId="35" xfId="0" applyFont="1" applyBorder="1" applyAlignment="1" applyProtection="1">
      <alignment horizontal="left" vertical="center"/>
      <protection/>
    </xf>
    <xf numFmtId="10" fontId="32" fillId="0" borderId="34" xfId="0" applyNumberFormat="1" applyFont="1" applyBorder="1" applyAlignment="1" applyProtection="1">
      <alignment vertical="center"/>
      <protection/>
    </xf>
    <xf numFmtId="0" fontId="32" fillId="0" borderId="35" xfId="0" applyFont="1" applyBorder="1" applyAlignment="1" applyProtection="1">
      <alignment horizontal="center" vertical="center"/>
      <protection/>
    </xf>
    <xf numFmtId="0" fontId="32" fillId="0" borderId="34" xfId="0" applyFont="1" applyBorder="1" applyAlignment="1" applyProtection="1">
      <alignment vertical="center"/>
      <protection/>
    </xf>
    <xf numFmtId="0" fontId="32" fillId="0" borderId="35" xfId="0" applyFont="1" applyBorder="1" applyAlignment="1" applyProtection="1">
      <alignment vertical="center"/>
      <protection/>
    </xf>
    <xf numFmtId="0" fontId="32" fillId="0" borderId="36" xfId="0" applyFont="1" applyBorder="1" applyAlignment="1" applyProtection="1">
      <alignment horizontal="left" vertical="center"/>
      <protection/>
    </xf>
    <xf numFmtId="0" fontId="32" fillId="0" borderId="37" xfId="0" applyFont="1" applyBorder="1" applyAlignment="1" applyProtection="1">
      <alignment horizontal="left" vertical="center"/>
      <protection/>
    </xf>
    <xf numFmtId="0" fontId="32" fillId="0" borderId="36" xfId="0" applyFont="1" applyBorder="1" applyAlignment="1" applyProtection="1">
      <alignment vertical="center"/>
      <protection/>
    </xf>
    <xf numFmtId="0" fontId="32" fillId="0" borderId="37" xfId="0" applyFont="1" applyBorder="1" applyAlignment="1" applyProtection="1">
      <alignment vertical="center"/>
      <protection/>
    </xf>
    <xf numFmtId="0" fontId="32" fillId="23" borderId="20" xfId="0" applyFont="1" applyFill="1" applyBorder="1" applyAlignment="1" applyProtection="1">
      <alignment horizontal="left" vertical="center"/>
      <protection locked="0"/>
    </xf>
    <xf numFmtId="49" fontId="33" fillId="23" borderId="20" xfId="0" applyNumberFormat="1" applyFont="1" applyFill="1" applyBorder="1" applyAlignment="1" applyProtection="1">
      <alignment horizontal="center" vertical="center"/>
      <protection locked="0"/>
    </xf>
    <xf numFmtId="0" fontId="33" fillId="23" borderId="20" xfId="0" applyFont="1" applyFill="1" applyBorder="1" applyAlignment="1" applyProtection="1">
      <alignment horizontal="left" vertical="center" wrapText="1"/>
      <protection locked="0"/>
    </xf>
    <xf numFmtId="0" fontId="33" fillId="23" borderId="20" xfId="0" applyFont="1" applyFill="1" applyBorder="1" applyAlignment="1" applyProtection="1">
      <alignment horizontal="center" vertical="center"/>
      <protection locked="0"/>
    </xf>
    <xf numFmtId="2" fontId="33" fillId="23" borderId="20" xfId="0" applyNumberFormat="1" applyFont="1" applyFill="1" applyBorder="1" applyAlignment="1" applyProtection="1">
      <alignment horizontal="right" vertical="center"/>
      <protection locked="0"/>
    </xf>
    <xf numFmtId="43" fontId="33" fillId="23" borderId="20" xfId="5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 vertical="center" wrapText="1"/>
      <protection/>
    </xf>
    <xf numFmtId="43" fontId="32" fillId="16" borderId="31" xfId="51" applyFont="1" applyFill="1" applyBorder="1" applyAlignment="1" applyProtection="1">
      <alignment horizontal="right" vertical="center"/>
      <protection/>
    </xf>
    <xf numFmtId="43" fontId="32" fillId="16" borderId="20" xfId="51" applyFont="1" applyFill="1" applyBorder="1" applyAlignment="1" applyProtection="1">
      <alignment horizontal="right" vertical="center"/>
      <protection/>
    </xf>
    <xf numFmtId="43" fontId="32" fillId="16" borderId="29" xfId="51" applyFont="1" applyFill="1" applyBorder="1" applyAlignment="1" applyProtection="1">
      <alignment horizontal="right" vertical="center"/>
      <protection/>
    </xf>
    <xf numFmtId="43" fontId="31" fillId="16" borderId="38" xfId="51" applyFont="1" applyFill="1" applyBorder="1" applyAlignment="1" applyProtection="1">
      <alignment horizontal="right" vertical="center"/>
      <protection/>
    </xf>
    <xf numFmtId="43" fontId="31" fillId="16" borderId="20" xfId="51" applyFont="1" applyFill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wrapText="1"/>
      <protection/>
    </xf>
    <xf numFmtId="49" fontId="32" fillId="23" borderId="20" xfId="0" applyNumberFormat="1" applyFont="1" applyFill="1" applyBorder="1" applyAlignment="1" applyProtection="1">
      <alignment horizontal="center" vertical="center"/>
      <protection locked="0"/>
    </xf>
    <xf numFmtId="0" fontId="32" fillId="23" borderId="20" xfId="0" applyFont="1" applyFill="1" applyBorder="1" applyAlignment="1" applyProtection="1">
      <alignment horizontal="left" vertical="center" wrapText="1"/>
      <protection locked="0"/>
    </xf>
    <xf numFmtId="0" fontId="32" fillId="23" borderId="20" xfId="0" applyFont="1" applyFill="1" applyBorder="1" applyAlignment="1" applyProtection="1">
      <alignment horizontal="center" vertical="center"/>
      <protection locked="0"/>
    </xf>
    <xf numFmtId="0" fontId="32" fillId="23" borderId="20" xfId="0" applyFont="1" applyFill="1" applyBorder="1" applyAlignment="1" applyProtection="1">
      <alignment horizontal="right" vertical="center"/>
      <protection locked="0"/>
    </xf>
    <xf numFmtId="43" fontId="32" fillId="23" borderId="20" xfId="51" applyFont="1" applyFill="1" applyBorder="1" applyAlignment="1" applyProtection="1">
      <alignment horizontal="right" vertical="center"/>
      <protection locked="0"/>
    </xf>
    <xf numFmtId="43" fontId="32" fillId="4" borderId="20" xfId="51" applyFont="1" applyFill="1" applyBorder="1" applyAlignment="1" applyProtection="1">
      <alignment horizontal="right" vertical="center"/>
      <protection/>
    </xf>
    <xf numFmtId="49" fontId="31" fillId="23" borderId="20" xfId="0" applyNumberFormat="1" applyFont="1" applyFill="1" applyBorder="1" applyAlignment="1" applyProtection="1">
      <alignment horizontal="center" vertical="center"/>
      <protection locked="0"/>
    </xf>
    <xf numFmtId="0" fontId="31" fillId="23" borderId="20" xfId="0" applyFont="1" applyFill="1" applyBorder="1" applyAlignment="1" applyProtection="1">
      <alignment horizontal="center" vertical="center"/>
      <protection locked="0"/>
    </xf>
    <xf numFmtId="0" fontId="31" fillId="23" borderId="20" xfId="0" applyFont="1" applyFill="1" applyBorder="1" applyAlignment="1" applyProtection="1">
      <alignment horizontal="right" vertical="center"/>
      <protection locked="0"/>
    </xf>
    <xf numFmtId="43" fontId="31" fillId="23" borderId="20" xfId="51" applyFont="1" applyFill="1" applyBorder="1" applyAlignment="1" applyProtection="1">
      <alignment horizontal="right" vertical="center"/>
      <protection locked="0"/>
    </xf>
    <xf numFmtId="43" fontId="31" fillId="4" borderId="20" xfId="51" applyFont="1" applyFill="1" applyBorder="1" applyAlignment="1" applyProtection="1">
      <alignment horizontal="right" vertical="center"/>
      <protection/>
    </xf>
    <xf numFmtId="2" fontId="32" fillId="23" borderId="20" xfId="0" applyNumberFormat="1" applyFont="1" applyFill="1" applyBorder="1" applyAlignment="1" applyProtection="1">
      <alignment horizontal="right" vertical="center"/>
      <protection locked="0"/>
    </xf>
    <xf numFmtId="2" fontId="31" fillId="23" borderId="20" xfId="0" applyNumberFormat="1" applyFont="1" applyFill="1" applyBorder="1" applyAlignment="1" applyProtection="1">
      <alignment horizontal="right" vertical="center"/>
      <protection locked="0"/>
    </xf>
    <xf numFmtId="49" fontId="32" fillId="23" borderId="20" xfId="0" applyNumberFormat="1" applyFont="1" applyFill="1" applyBorder="1" applyAlignment="1" applyProtection="1">
      <alignment horizontal="center" vertical="center"/>
      <protection locked="0"/>
    </xf>
    <xf numFmtId="0" fontId="32" fillId="23" borderId="20" xfId="0" applyFont="1" applyFill="1" applyBorder="1" applyAlignment="1" applyProtection="1">
      <alignment horizontal="left" vertical="center" wrapText="1"/>
      <protection locked="0"/>
    </xf>
    <xf numFmtId="43" fontId="32" fillId="4" borderId="20" xfId="51" applyFont="1" applyFill="1" applyBorder="1" applyAlignment="1" applyProtection="1">
      <alignment horizontal="right" vertical="center"/>
      <protection/>
    </xf>
    <xf numFmtId="0" fontId="32" fillId="23" borderId="20" xfId="0" applyFont="1" applyFill="1" applyBorder="1" applyAlignment="1" applyProtection="1">
      <alignment horizontal="center" vertical="center"/>
      <protection locked="0"/>
    </xf>
    <xf numFmtId="2" fontId="32" fillId="23" borderId="20" xfId="0" applyNumberFormat="1" applyFont="1" applyFill="1" applyBorder="1" applyAlignment="1" applyProtection="1">
      <alignment horizontal="right" vertical="center"/>
      <protection locked="0"/>
    </xf>
    <xf numFmtId="43" fontId="32" fillId="23" borderId="20" xfId="51" applyFont="1" applyFill="1" applyBorder="1" applyAlignment="1" applyProtection="1">
      <alignment horizontal="right" vertical="center"/>
      <protection locked="0"/>
    </xf>
    <xf numFmtId="0" fontId="31" fillId="23" borderId="20" xfId="0" applyFont="1" applyFill="1" applyBorder="1" applyAlignment="1" applyProtection="1">
      <alignment horizontal="center" vertical="center"/>
      <protection locked="0"/>
    </xf>
    <xf numFmtId="0" fontId="2" fillId="16" borderId="29" xfId="0" applyFont="1" applyFill="1" applyBorder="1" applyAlignment="1" applyProtection="1">
      <alignment horizontal="center" vertical="center"/>
      <protection/>
    </xf>
    <xf numFmtId="0" fontId="2" fillId="16" borderId="30" xfId="0" applyFont="1" applyFill="1" applyBorder="1" applyAlignment="1" applyProtection="1">
      <alignment horizontal="center" vertical="center"/>
      <protection/>
    </xf>
    <xf numFmtId="0" fontId="2" fillId="16" borderId="31" xfId="0" applyFont="1" applyFill="1" applyBorder="1" applyAlignment="1" applyProtection="1">
      <alignment horizontal="center" vertical="center"/>
      <protection/>
    </xf>
    <xf numFmtId="0" fontId="9" fillId="16" borderId="17" xfId="0" applyFont="1" applyFill="1" applyBorder="1" applyAlignment="1" applyProtection="1">
      <alignment horizontal="center" vertical="center"/>
      <protection/>
    </xf>
    <xf numFmtId="0" fontId="9" fillId="16" borderId="13" xfId="0" applyFont="1" applyFill="1" applyBorder="1" applyAlignment="1" applyProtection="1">
      <alignment horizontal="center" vertical="center"/>
      <protection/>
    </xf>
    <xf numFmtId="0" fontId="2" fillId="16" borderId="39" xfId="0" applyFont="1" applyFill="1" applyBorder="1" applyAlignment="1" applyProtection="1">
      <alignment horizontal="center" vertical="center"/>
      <protection/>
    </xf>
    <xf numFmtId="0" fontId="2" fillId="16" borderId="14" xfId="0" applyFont="1" applyFill="1" applyBorder="1" applyAlignment="1" applyProtection="1">
      <alignment horizontal="center" vertical="center"/>
      <protection/>
    </xf>
    <xf numFmtId="0" fontId="2" fillId="16" borderId="16" xfId="0" applyFont="1" applyFill="1" applyBorder="1" applyAlignment="1" applyProtection="1">
      <alignment horizontal="center" vertical="center"/>
      <protection/>
    </xf>
    <xf numFmtId="0" fontId="2" fillId="16" borderId="15" xfId="0" applyFont="1" applyFill="1" applyBorder="1" applyAlignment="1" applyProtection="1">
      <alignment horizontal="center" vertical="center"/>
      <protection/>
    </xf>
    <xf numFmtId="0" fontId="2" fillId="16" borderId="40" xfId="0" applyFont="1" applyFill="1" applyBorder="1" applyAlignment="1" applyProtection="1">
      <alignment horizontal="center" vertical="center"/>
      <protection/>
    </xf>
    <xf numFmtId="0" fontId="9" fillId="16" borderId="14" xfId="0" applyFont="1" applyFill="1" applyBorder="1" applyAlignment="1" applyProtection="1">
      <alignment horizontal="center" vertical="center"/>
      <protection/>
    </xf>
    <xf numFmtId="0" fontId="9" fillId="16" borderId="16" xfId="0" applyFont="1" applyFill="1" applyBorder="1" applyAlignment="1" applyProtection="1">
      <alignment horizontal="center" vertical="center"/>
      <protection/>
    </xf>
    <xf numFmtId="0" fontId="9" fillId="16" borderId="15" xfId="0" applyFont="1" applyFill="1" applyBorder="1" applyAlignment="1" applyProtection="1">
      <alignment horizontal="center" vertical="center"/>
      <protection/>
    </xf>
    <xf numFmtId="10" fontId="32" fillId="0" borderId="36" xfId="0" applyNumberFormat="1" applyFont="1" applyBorder="1" applyAlignment="1" applyProtection="1">
      <alignment horizontal="center" vertical="center"/>
      <protection/>
    </xf>
    <xf numFmtId="10" fontId="32" fillId="0" borderId="37" xfId="0" applyNumberFormat="1" applyFont="1" applyBorder="1" applyAlignment="1" applyProtection="1">
      <alignment horizontal="center" vertical="center"/>
      <protection/>
    </xf>
    <xf numFmtId="10" fontId="32" fillId="0" borderId="41" xfId="0" applyNumberFormat="1" applyFont="1" applyBorder="1" applyAlignment="1" applyProtection="1">
      <alignment horizontal="center" vertical="center"/>
      <protection/>
    </xf>
    <xf numFmtId="10" fontId="32" fillId="23" borderId="37" xfId="49" applyNumberFormat="1" applyFont="1" applyFill="1" applyBorder="1" applyAlignment="1" applyProtection="1">
      <alignment horizontal="right" vertical="center"/>
      <protection locked="0"/>
    </xf>
    <xf numFmtId="0" fontId="2" fillId="16" borderId="42" xfId="0" applyFont="1" applyFill="1" applyBorder="1" applyAlignment="1" applyProtection="1">
      <alignment horizontal="center" vertical="center" textRotation="90"/>
      <protection/>
    </xf>
    <xf numFmtId="0" fontId="2" fillId="16" borderId="43" xfId="0" applyFont="1" applyFill="1" applyBorder="1" applyAlignment="1" applyProtection="1">
      <alignment horizontal="center" vertical="center" textRotation="90"/>
      <protection/>
    </xf>
    <xf numFmtId="0" fontId="2" fillId="16" borderId="44" xfId="0" applyFont="1" applyFill="1" applyBorder="1" applyAlignment="1" applyProtection="1">
      <alignment horizontal="center" vertical="center" textRotation="90"/>
      <protection/>
    </xf>
    <xf numFmtId="0" fontId="2" fillId="16" borderId="10" xfId="0" applyFont="1" applyFill="1" applyBorder="1" applyAlignment="1" applyProtection="1">
      <alignment horizontal="center" vertical="center"/>
      <protection/>
    </xf>
    <xf numFmtId="0" fontId="2" fillId="16" borderId="12" xfId="0" applyFont="1" applyFill="1" applyBorder="1" applyAlignment="1" applyProtection="1">
      <alignment horizontal="center" vertical="center"/>
      <protection/>
    </xf>
    <xf numFmtId="0" fontId="2" fillId="16" borderId="11" xfId="0" applyFont="1" applyFill="1" applyBorder="1" applyAlignment="1" applyProtection="1">
      <alignment horizontal="center" vertical="center"/>
      <protection/>
    </xf>
    <xf numFmtId="0" fontId="2" fillId="16" borderId="17" xfId="0" applyFont="1" applyFill="1" applyBorder="1" applyAlignment="1" applyProtection="1">
      <alignment horizontal="center" vertical="center"/>
      <protection/>
    </xf>
    <xf numFmtId="0" fontId="2" fillId="16" borderId="0" xfId="0" applyFont="1" applyFill="1" applyBorder="1" applyAlignment="1" applyProtection="1">
      <alignment horizontal="center" vertical="center"/>
      <protection/>
    </xf>
    <xf numFmtId="0" fontId="2" fillId="16" borderId="13" xfId="0" applyFont="1" applyFill="1" applyBorder="1" applyAlignment="1" applyProtection="1">
      <alignment horizontal="center" vertical="center"/>
      <protection/>
    </xf>
    <xf numFmtId="10" fontId="32" fillId="0" borderId="35" xfId="0" applyNumberFormat="1" applyFont="1" applyBorder="1" applyAlignment="1" applyProtection="1">
      <alignment horizontal="center" vertical="center"/>
      <protection/>
    </xf>
    <xf numFmtId="10" fontId="32" fillId="0" borderId="45" xfId="0" applyNumberFormat="1" applyFont="1" applyBorder="1" applyAlignment="1" applyProtection="1">
      <alignment horizontal="center" vertical="center"/>
      <protection/>
    </xf>
    <xf numFmtId="10" fontId="32" fillId="23" borderId="35" xfId="49" applyNumberFormat="1" applyFont="1" applyFill="1" applyBorder="1" applyAlignment="1" applyProtection="1">
      <alignment horizontal="right" vertical="center"/>
      <protection locked="0"/>
    </xf>
    <xf numFmtId="10" fontId="32" fillId="0" borderId="33" xfId="0" applyNumberFormat="1" applyFont="1" applyBorder="1" applyAlignment="1" applyProtection="1">
      <alignment horizontal="center" vertical="center"/>
      <protection/>
    </xf>
    <xf numFmtId="10" fontId="32" fillId="0" borderId="46" xfId="0" applyNumberFormat="1" applyFont="1" applyBorder="1" applyAlignment="1" applyProtection="1">
      <alignment horizontal="center" vertical="center"/>
      <protection/>
    </xf>
    <xf numFmtId="10" fontId="32" fillId="23" borderId="33" xfId="49" applyNumberFormat="1" applyFont="1" applyFill="1" applyBorder="1" applyAlignment="1" applyProtection="1">
      <alignment horizontal="right" vertical="center"/>
      <protection locked="0"/>
    </xf>
    <xf numFmtId="0" fontId="32" fillId="0" borderId="47" xfId="0" applyFont="1" applyBorder="1" applyAlignment="1" applyProtection="1">
      <alignment horizontal="left" vertical="justify" wrapText="1"/>
      <protection/>
    </xf>
    <xf numFmtId="0" fontId="32" fillId="0" borderId="48" xfId="0" applyFont="1" applyBorder="1" applyAlignment="1" applyProtection="1">
      <alignment horizontal="left" vertical="justify" wrapText="1"/>
      <protection/>
    </xf>
    <xf numFmtId="0" fontId="32" fillId="0" borderId="49" xfId="0" applyFont="1" applyBorder="1" applyAlignment="1" applyProtection="1">
      <alignment horizontal="left" vertical="justify" wrapText="1"/>
      <protection/>
    </xf>
    <xf numFmtId="0" fontId="32" fillId="0" borderId="50" xfId="0" applyFont="1" applyBorder="1" applyAlignment="1" applyProtection="1">
      <alignment horizontal="left" vertical="justify" wrapText="1"/>
      <protection/>
    </xf>
    <xf numFmtId="0" fontId="32" fillId="0" borderId="0" xfId="0" applyFont="1" applyBorder="1" applyAlignment="1" applyProtection="1">
      <alignment horizontal="left" vertical="justify" wrapText="1"/>
      <protection/>
    </xf>
    <xf numFmtId="0" fontId="32" fillId="0" borderId="19" xfId="0" applyFont="1" applyBorder="1" applyAlignment="1" applyProtection="1">
      <alignment horizontal="left" vertical="justify" wrapText="1"/>
      <protection/>
    </xf>
    <xf numFmtId="0" fontId="32" fillId="0" borderId="51" xfId="0" applyFont="1" applyBorder="1" applyAlignment="1" applyProtection="1">
      <alignment horizontal="left" vertical="justify" wrapText="1"/>
      <protection/>
    </xf>
    <xf numFmtId="0" fontId="32" fillId="0" borderId="22" xfId="0" applyFont="1" applyBorder="1" applyAlignment="1" applyProtection="1">
      <alignment horizontal="left" vertical="justify" wrapText="1"/>
      <protection/>
    </xf>
    <xf numFmtId="0" fontId="32" fillId="0" borderId="23" xfId="0" applyFont="1" applyBorder="1" applyAlignment="1" applyProtection="1">
      <alignment horizontal="left" vertical="justify" wrapText="1"/>
      <protection/>
    </xf>
    <xf numFmtId="0" fontId="31" fillId="23" borderId="14" xfId="0" applyFont="1" applyFill="1" applyBorder="1" applyAlignment="1" applyProtection="1">
      <alignment horizontal="left" vertical="center"/>
      <protection locked="0"/>
    </xf>
    <xf numFmtId="0" fontId="31" fillId="23" borderId="16" xfId="0" applyFont="1" applyFill="1" applyBorder="1" applyAlignment="1" applyProtection="1">
      <alignment horizontal="left" vertical="center"/>
      <protection locked="0"/>
    </xf>
    <xf numFmtId="0" fontId="31" fillId="23" borderId="15" xfId="0" applyFont="1" applyFill="1" applyBorder="1" applyAlignment="1" applyProtection="1">
      <alignment horizontal="left" vertical="center"/>
      <protection locked="0"/>
    </xf>
    <xf numFmtId="164" fontId="31" fillId="23" borderId="14" xfId="0" applyNumberFormat="1" applyFont="1" applyFill="1" applyBorder="1" applyAlignment="1" applyProtection="1">
      <alignment horizontal="left" vertical="center"/>
      <protection locked="0"/>
    </xf>
    <xf numFmtId="164" fontId="31" fillId="23" borderId="16" xfId="0" applyNumberFormat="1" applyFont="1" applyFill="1" applyBorder="1" applyAlignment="1" applyProtection="1">
      <alignment horizontal="left" vertical="center"/>
      <protection locked="0"/>
    </xf>
    <xf numFmtId="164" fontId="31" fillId="23" borderId="15" xfId="0" applyNumberFormat="1" applyFont="1" applyFill="1" applyBorder="1" applyAlignment="1" applyProtection="1">
      <alignment horizontal="left" vertical="center"/>
      <protection locked="0"/>
    </xf>
    <xf numFmtId="0" fontId="32" fillId="16" borderId="10" xfId="0" applyFont="1" applyFill="1" applyBorder="1" applyAlignment="1" applyProtection="1">
      <alignment horizontal="center" vertical="center" wrapText="1"/>
      <protection/>
    </xf>
    <xf numFmtId="0" fontId="32" fillId="16" borderId="12" xfId="0" applyFont="1" applyFill="1" applyBorder="1" applyAlignment="1" applyProtection="1">
      <alignment horizontal="center" vertical="center" wrapText="1"/>
      <protection/>
    </xf>
    <xf numFmtId="0" fontId="32" fillId="16" borderId="11" xfId="0" applyFont="1" applyFill="1" applyBorder="1" applyAlignment="1" applyProtection="1">
      <alignment horizontal="center" vertical="center" wrapText="1"/>
      <protection/>
    </xf>
    <xf numFmtId="0" fontId="32" fillId="16" borderId="14" xfId="0" applyFont="1" applyFill="1" applyBorder="1" applyAlignment="1" applyProtection="1">
      <alignment horizontal="center" vertical="center" wrapText="1"/>
      <protection/>
    </xf>
    <xf numFmtId="0" fontId="32" fillId="16" borderId="16" xfId="0" applyFont="1" applyFill="1" applyBorder="1" applyAlignment="1" applyProtection="1">
      <alignment horizontal="center" vertical="center" wrapText="1"/>
      <protection/>
    </xf>
    <xf numFmtId="0" fontId="32" fillId="16" borderId="15" xfId="0" applyFont="1" applyFill="1" applyBorder="1" applyAlignment="1" applyProtection="1">
      <alignment horizontal="center" vertical="center" wrapText="1"/>
      <protection/>
    </xf>
    <xf numFmtId="0" fontId="31" fillId="16" borderId="10" xfId="0" applyFont="1" applyFill="1" applyBorder="1" applyAlignment="1" applyProtection="1">
      <alignment horizontal="center" vertical="center"/>
      <protection/>
    </xf>
    <xf numFmtId="0" fontId="31" fillId="16" borderId="12" xfId="0" applyFont="1" applyFill="1" applyBorder="1" applyAlignment="1" applyProtection="1">
      <alignment horizontal="center" vertical="center"/>
      <protection/>
    </xf>
    <xf numFmtId="0" fontId="31" fillId="16" borderId="14" xfId="0" applyFont="1" applyFill="1" applyBorder="1" applyAlignment="1" applyProtection="1">
      <alignment horizontal="center" vertical="center"/>
      <protection/>
    </xf>
    <xf numFmtId="0" fontId="31" fillId="16" borderId="16" xfId="0" applyFont="1" applyFill="1" applyBorder="1" applyAlignment="1" applyProtection="1">
      <alignment horizontal="center" vertical="center"/>
      <protection/>
    </xf>
    <xf numFmtId="0" fontId="31" fillId="16" borderId="52" xfId="0" applyFont="1" applyFill="1" applyBorder="1" applyAlignment="1" applyProtection="1">
      <alignment horizontal="right" vertical="center"/>
      <protection/>
    </xf>
    <xf numFmtId="0" fontId="31" fillId="16" borderId="12" xfId="0" applyFont="1" applyFill="1" applyBorder="1" applyAlignment="1" applyProtection="1">
      <alignment horizontal="right" vertical="center"/>
      <protection/>
    </xf>
    <xf numFmtId="0" fontId="31" fillId="16" borderId="11" xfId="0" applyFont="1" applyFill="1" applyBorder="1" applyAlignment="1" applyProtection="1">
      <alignment horizontal="right" vertical="center"/>
      <protection/>
    </xf>
    <xf numFmtId="0" fontId="31" fillId="16" borderId="53" xfId="0" applyFont="1" applyFill="1" applyBorder="1" applyAlignment="1" applyProtection="1">
      <alignment horizontal="right" vertical="center"/>
      <protection/>
    </xf>
    <xf numFmtId="0" fontId="31" fillId="16" borderId="16" xfId="0" applyFont="1" applyFill="1" applyBorder="1" applyAlignment="1" applyProtection="1">
      <alignment horizontal="right" vertical="center"/>
      <protection/>
    </xf>
    <xf numFmtId="0" fontId="31" fillId="16" borderId="15" xfId="0" applyFont="1" applyFill="1" applyBorder="1" applyAlignment="1" applyProtection="1">
      <alignment horizontal="right" vertical="center"/>
      <protection/>
    </xf>
    <xf numFmtId="10" fontId="31" fillId="4" borderId="10" xfId="49" applyNumberFormat="1" applyFont="1" applyFill="1" applyBorder="1" applyAlignment="1" applyProtection="1">
      <alignment horizontal="center" vertical="center"/>
      <protection/>
    </xf>
    <xf numFmtId="10" fontId="31" fillId="4" borderId="12" xfId="49" applyNumberFormat="1" applyFont="1" applyFill="1" applyBorder="1" applyAlignment="1" applyProtection="1">
      <alignment horizontal="center" vertical="center"/>
      <protection/>
    </xf>
    <xf numFmtId="10" fontId="31" fillId="4" borderId="11" xfId="49" applyNumberFormat="1" applyFont="1" applyFill="1" applyBorder="1" applyAlignment="1" applyProtection="1">
      <alignment horizontal="center" vertical="center"/>
      <protection/>
    </xf>
    <xf numFmtId="10" fontId="31" fillId="4" borderId="14" xfId="49" applyNumberFormat="1" applyFont="1" applyFill="1" applyBorder="1" applyAlignment="1" applyProtection="1">
      <alignment horizontal="center" vertical="center"/>
      <protection/>
    </xf>
    <xf numFmtId="10" fontId="31" fillId="4" borderId="16" xfId="49" applyNumberFormat="1" applyFont="1" applyFill="1" applyBorder="1" applyAlignment="1" applyProtection="1">
      <alignment horizontal="center" vertical="center"/>
      <protection/>
    </xf>
    <xf numFmtId="10" fontId="31" fillId="4" borderId="15" xfId="49" applyNumberFormat="1" applyFont="1" applyFill="1" applyBorder="1" applyAlignment="1" applyProtection="1">
      <alignment horizontal="center" vertical="center"/>
      <protection/>
    </xf>
    <xf numFmtId="0" fontId="31" fillId="23" borderId="54" xfId="0" applyFont="1" applyFill="1" applyBorder="1" applyAlignment="1" applyProtection="1">
      <alignment horizontal="left" vertical="justify"/>
      <protection locked="0"/>
    </xf>
    <xf numFmtId="0" fontId="31" fillId="23" borderId="55" xfId="0" applyFont="1" applyFill="1" applyBorder="1" applyAlignment="1" applyProtection="1">
      <alignment horizontal="left" vertical="justify"/>
      <protection locked="0"/>
    </xf>
    <xf numFmtId="0" fontId="31" fillId="23" borderId="56" xfId="0" applyFont="1" applyFill="1" applyBorder="1" applyAlignment="1" applyProtection="1">
      <alignment horizontal="left" vertical="justify"/>
      <protection locked="0"/>
    </xf>
    <xf numFmtId="0" fontId="31" fillId="23" borderId="14" xfId="0" applyFont="1" applyFill="1" applyBorder="1" applyAlignment="1" applyProtection="1">
      <alignment horizontal="center" vertical="center"/>
      <protection locked="0"/>
    </xf>
    <xf numFmtId="0" fontId="31" fillId="23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7" fillId="25" borderId="0" xfId="0" applyFont="1" applyFill="1" applyBorder="1" applyAlignment="1" applyProtection="1">
      <alignment horizontal="left" vertical="center"/>
      <protection/>
    </xf>
    <xf numFmtId="0" fontId="31" fillId="23" borderId="16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26" xfId="51" applyFont="1" applyBorder="1" applyAlignment="1">
      <alignment horizontal="center"/>
    </xf>
    <xf numFmtId="43" fontId="3" fillId="0" borderId="27" xfId="51" applyFont="1" applyBorder="1" applyAlignment="1">
      <alignment horizontal="center"/>
    </xf>
    <xf numFmtId="43" fontId="3" fillId="0" borderId="28" xfId="51" applyFont="1" applyBorder="1" applyAlignment="1">
      <alignment horizontal="center"/>
    </xf>
    <xf numFmtId="43" fontId="3" fillId="0" borderId="20" xfId="51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2" fillId="0" borderId="20" xfId="5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3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3" fillId="0" borderId="26" xfId="0" applyNumberFormat="1" applyFont="1" applyBorder="1" applyAlignment="1">
      <alignment horizontal="center"/>
    </xf>
    <xf numFmtId="43" fontId="2" fillId="0" borderId="24" xfId="51" applyFont="1" applyBorder="1" applyAlignment="1">
      <alignment horizontal="center"/>
    </xf>
    <xf numFmtId="43" fontId="2" fillId="0" borderId="25" xfId="5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23" borderId="54" xfId="0" applyFont="1" applyFill="1" applyBorder="1" applyAlignment="1" applyProtection="1">
      <alignment horizontal="left" vertical="justify"/>
      <protection locked="0"/>
    </xf>
    <xf numFmtId="0" fontId="2" fillId="23" borderId="55" xfId="0" applyFont="1" applyFill="1" applyBorder="1" applyAlignment="1" applyProtection="1">
      <alignment horizontal="left" vertical="justify"/>
      <protection locked="0"/>
    </xf>
    <xf numFmtId="14" fontId="3" fillId="0" borderId="0" xfId="0" applyNumberFormat="1" applyFont="1" applyBorder="1" applyAlignment="1">
      <alignment horizontal="center"/>
    </xf>
    <xf numFmtId="14" fontId="3" fillId="0" borderId="2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eparador de milhares 3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>
      <xdr:nvSpPr>
        <xdr:cNvPr id="1" name="Oval 1"/>
        <xdr:cNvSpPr>
          <a:spLocks/>
        </xdr:cNvSpPr>
      </xdr:nvSpPr>
      <xdr:spPr>
        <a:xfrm>
          <a:off x="16287750" y="2343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8021300" y="234315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647825" y="2343150"/>
          <a:ext cx="1583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4791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17</xdr:col>
      <xdr:colOff>600075</xdr:colOff>
      <xdr:row>16</xdr:row>
      <xdr:rowOff>38100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257425"/>
          <a:ext cx="2028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33</xdr:col>
      <xdr:colOff>47625</xdr:colOff>
      <xdr:row>16</xdr:row>
      <xdr:rowOff>38100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11375" y="2257425"/>
          <a:ext cx="1524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A1:BL112"/>
  <sheetViews>
    <sheetView showGridLines="0" view="pageBreakPreview" zoomScale="50" zoomScaleNormal="75" zoomScaleSheetLayoutView="50" zoomScalePageLayoutView="0" workbookViewId="0" topLeftCell="A1">
      <selection activeCell="L67" sqref="L67"/>
    </sheetView>
  </sheetViews>
  <sheetFormatPr defaultColWidth="9.140625" defaultRowHeight="12" customHeight="1"/>
  <cols>
    <col min="1" max="1" width="0.5625" style="3" customWidth="1"/>
    <col min="2" max="2" width="5.28125" style="2" customWidth="1"/>
    <col min="3" max="3" width="6.00390625" style="2" customWidth="1"/>
    <col min="4" max="4" width="7.8515625" style="2" customWidth="1"/>
    <col min="5" max="5" width="5.00390625" style="2" customWidth="1"/>
    <col min="6" max="6" width="5.28125" style="20" customWidth="1"/>
    <col min="7" max="11" width="10.7109375" style="20" customWidth="1"/>
    <col min="12" max="19" width="10.7109375" style="3" customWidth="1"/>
    <col min="20" max="24" width="6.7109375" style="3" customWidth="1"/>
    <col min="25" max="26" width="5.7109375" style="3" customWidth="1"/>
    <col min="27" max="30" width="3.7109375" style="3" customWidth="1"/>
    <col min="31" max="32" width="5.7109375" style="3" customWidth="1"/>
    <col min="33" max="40" width="3.7109375" style="3" customWidth="1"/>
    <col min="41" max="41" width="3.28125" style="3" hidden="1" customWidth="1"/>
    <col min="42" max="47" width="3.28125" style="3" customWidth="1"/>
    <col min="48" max="48" width="3.28125" style="5" customWidth="1"/>
    <col min="49" max="49" width="7.140625" style="3" customWidth="1"/>
    <col min="50" max="57" width="3.28125" style="3" customWidth="1"/>
    <col min="58" max="16384" width="9.140625" style="3" customWidth="1"/>
  </cols>
  <sheetData>
    <row r="1" spans="6:36" ht="6.75" customHeight="1">
      <c r="F1" s="3"/>
      <c r="G1" s="3"/>
      <c r="H1" s="3"/>
      <c r="I1" s="3"/>
      <c r="J1" s="3"/>
      <c r="K1" s="3"/>
      <c r="AJ1" s="4"/>
    </row>
    <row r="2" spans="2:40" ht="12.75" customHeight="1">
      <c r="B2" s="4"/>
      <c r="C2" s="4"/>
      <c r="D2" s="4"/>
      <c r="E2" s="4"/>
      <c r="F2" s="3"/>
      <c r="G2" s="3"/>
      <c r="H2" s="3"/>
      <c r="I2" s="3"/>
      <c r="J2" s="3"/>
      <c r="K2" s="3"/>
      <c r="M2" s="6"/>
      <c r="N2" s="218" t="s">
        <v>22</v>
      </c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8"/>
      <c r="AH2" s="7"/>
      <c r="AI2" s="7"/>
      <c r="AJ2" s="7"/>
      <c r="AK2" s="7"/>
      <c r="AL2" s="8"/>
      <c r="AM2" s="8"/>
      <c r="AN2" s="8"/>
    </row>
    <row r="3" spans="2:40" ht="12" customHeight="1">
      <c r="B3" s="4"/>
      <c r="C3" s="4"/>
      <c r="D3" s="4"/>
      <c r="E3" s="4"/>
      <c r="F3" s="3"/>
      <c r="G3" s="3"/>
      <c r="H3" s="3"/>
      <c r="I3" s="3"/>
      <c r="J3" s="3"/>
      <c r="K3" s="3"/>
      <c r="M3" s="9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30"/>
      <c r="AH3" s="30"/>
      <c r="AI3" s="30"/>
      <c r="AJ3" s="30"/>
      <c r="AK3" s="30"/>
      <c r="AL3" s="30"/>
      <c r="AM3" s="30"/>
      <c r="AN3" s="30"/>
    </row>
    <row r="4" spans="2:11" ht="4.5" customHeight="1">
      <c r="B4" s="4"/>
      <c r="C4" s="4"/>
      <c r="D4" s="4"/>
      <c r="E4" s="4"/>
      <c r="F4" s="3"/>
      <c r="G4" s="3"/>
      <c r="H4" s="3"/>
      <c r="I4" s="9"/>
      <c r="J4" s="3"/>
      <c r="K4" s="3"/>
    </row>
    <row r="5" spans="2:48" s="8" customFormat="1" ht="13.5" customHeight="1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41"/>
      <c r="AA5" s="41"/>
      <c r="AB5" s="41"/>
      <c r="AC5" s="41"/>
      <c r="AD5" s="41"/>
      <c r="AE5" s="219" t="s">
        <v>21</v>
      </c>
      <c r="AF5" s="219"/>
      <c r="AG5" s="219"/>
      <c r="AH5" s="219"/>
      <c r="AI5" s="219"/>
      <c r="AJ5" s="219"/>
      <c r="AK5" s="219"/>
      <c r="AL5" s="219"/>
      <c r="AM5" s="219"/>
      <c r="AN5" s="219"/>
      <c r="AV5" s="10"/>
    </row>
    <row r="6" spans="2:13" ht="5.25" customHeight="1">
      <c r="B6" s="1"/>
      <c r="C6" s="1"/>
      <c r="D6" s="1"/>
      <c r="E6" s="1"/>
      <c r="F6" s="11"/>
      <c r="G6" s="11"/>
      <c r="H6" s="11"/>
      <c r="I6" s="11"/>
      <c r="J6" s="11"/>
      <c r="K6" s="11"/>
      <c r="L6" s="12"/>
      <c r="M6" s="13"/>
    </row>
    <row r="7" spans="2:48" s="4" customFormat="1" ht="13.5" customHeight="1">
      <c r="B7" s="82" t="s">
        <v>0</v>
      </c>
      <c r="C7" s="83"/>
      <c r="D7" s="83"/>
      <c r="E7" s="83"/>
      <c r="F7" s="83"/>
      <c r="G7" s="83"/>
      <c r="H7" s="83"/>
      <c r="I7" s="83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3"/>
      <c r="Y7" s="83"/>
      <c r="Z7" s="83"/>
      <c r="AA7" s="83"/>
      <c r="AB7" s="83"/>
      <c r="AC7" s="84"/>
      <c r="AD7" s="84"/>
      <c r="AE7" s="82" t="s">
        <v>2</v>
      </c>
      <c r="AF7" s="84"/>
      <c r="AG7" s="84"/>
      <c r="AH7" s="84"/>
      <c r="AI7" s="84"/>
      <c r="AJ7" s="84"/>
      <c r="AK7" s="84"/>
      <c r="AL7" s="84"/>
      <c r="AM7" s="84"/>
      <c r="AN7" s="85"/>
      <c r="AV7" s="14"/>
    </row>
    <row r="8" spans="2:48" s="4" customFormat="1" ht="19.5" customHeight="1">
      <c r="B8" s="185" t="s">
        <v>127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7"/>
      <c r="AE8" s="216" t="s">
        <v>100</v>
      </c>
      <c r="AF8" s="220"/>
      <c r="AG8" s="220"/>
      <c r="AH8" s="220"/>
      <c r="AI8" s="220"/>
      <c r="AJ8" s="220"/>
      <c r="AK8" s="220"/>
      <c r="AL8" s="220"/>
      <c r="AM8" s="220"/>
      <c r="AN8" s="217"/>
      <c r="AV8" s="14"/>
    </row>
    <row r="9" spans="2:48" s="15" customFormat="1" ht="13.5" customHeight="1">
      <c r="B9" s="83"/>
      <c r="C9" s="83"/>
      <c r="D9" s="83"/>
      <c r="E9" s="83"/>
      <c r="F9" s="86"/>
      <c r="G9" s="86"/>
      <c r="H9" s="86"/>
      <c r="I9" s="86"/>
      <c r="J9" s="86"/>
      <c r="K9" s="86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V9" s="16"/>
    </row>
    <row r="10" spans="2:48" s="4" customFormat="1" ht="13.5" customHeight="1">
      <c r="B10" s="82" t="s">
        <v>12</v>
      </c>
      <c r="C10" s="83"/>
      <c r="D10" s="83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2" t="s">
        <v>10</v>
      </c>
      <c r="Y10" s="84"/>
      <c r="Z10" s="83"/>
      <c r="AA10" s="83"/>
      <c r="AB10" s="83"/>
      <c r="AC10" s="83"/>
      <c r="AD10" s="83"/>
      <c r="AE10" s="84"/>
      <c r="AF10" s="83"/>
      <c r="AG10" s="88"/>
      <c r="AH10" s="84"/>
      <c r="AI10" s="84"/>
      <c r="AJ10" s="84"/>
      <c r="AK10" s="84"/>
      <c r="AL10" s="87"/>
      <c r="AM10" s="89" t="s">
        <v>11</v>
      </c>
      <c r="AN10" s="85"/>
      <c r="AV10" s="14"/>
    </row>
    <row r="11" spans="2:40" ht="19.5" customHeight="1">
      <c r="B11" s="213" t="s">
        <v>167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5"/>
      <c r="X11" s="185" t="s">
        <v>99</v>
      </c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7"/>
      <c r="AM11" s="216" t="s">
        <v>8</v>
      </c>
      <c r="AN11" s="217"/>
    </row>
    <row r="12" spans="2:48" s="15" customFormat="1" ht="13.5" customHeight="1">
      <c r="B12" s="83"/>
      <c r="C12" s="83"/>
      <c r="D12" s="83"/>
      <c r="E12" s="83"/>
      <c r="F12" s="86"/>
      <c r="G12" s="86"/>
      <c r="H12" s="86"/>
      <c r="I12" s="86"/>
      <c r="J12" s="86"/>
      <c r="K12" s="86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90"/>
      <c r="AL12" s="90"/>
      <c r="AM12" s="90"/>
      <c r="AN12" s="90"/>
      <c r="AV12" s="16"/>
    </row>
    <row r="13" spans="2:48" s="4" customFormat="1" ht="13.5" customHeight="1">
      <c r="B13" s="89" t="s">
        <v>9</v>
      </c>
      <c r="C13" s="84"/>
      <c r="D13" s="84"/>
      <c r="E13" s="84"/>
      <c r="F13" s="83"/>
      <c r="G13" s="83"/>
      <c r="H13" s="83"/>
      <c r="I13" s="8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2" t="s">
        <v>16</v>
      </c>
      <c r="Y13" s="84"/>
      <c r="Z13" s="84"/>
      <c r="AA13" s="83"/>
      <c r="AB13" s="84"/>
      <c r="AC13" s="84"/>
      <c r="AD13" s="84"/>
      <c r="AE13" s="84"/>
      <c r="AF13" s="84"/>
      <c r="AG13" s="82" t="s">
        <v>1</v>
      </c>
      <c r="AH13" s="84"/>
      <c r="AI13" s="84"/>
      <c r="AJ13" s="83"/>
      <c r="AK13" s="84"/>
      <c r="AL13" s="84"/>
      <c r="AM13" s="84"/>
      <c r="AN13" s="84"/>
      <c r="AV13" s="14"/>
    </row>
    <row r="14" spans="2:48" s="4" customFormat="1" ht="13.5" customHeight="1">
      <c r="B14" s="185" t="s">
        <v>128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7"/>
      <c r="X14" s="188" t="s">
        <v>129</v>
      </c>
      <c r="Y14" s="189"/>
      <c r="Z14" s="189"/>
      <c r="AA14" s="189"/>
      <c r="AB14" s="189"/>
      <c r="AC14" s="189"/>
      <c r="AD14" s="189"/>
      <c r="AE14" s="189"/>
      <c r="AF14" s="190"/>
      <c r="AG14" s="188" t="s">
        <v>98</v>
      </c>
      <c r="AH14" s="189"/>
      <c r="AI14" s="189"/>
      <c r="AJ14" s="189"/>
      <c r="AK14" s="189"/>
      <c r="AL14" s="189"/>
      <c r="AM14" s="189"/>
      <c r="AN14" s="190"/>
      <c r="AV14" s="14"/>
    </row>
    <row r="15" spans="2:40" ht="9.75" customHeight="1">
      <c r="B15" s="83"/>
      <c r="C15" s="83"/>
      <c r="D15" s="83"/>
      <c r="E15" s="83"/>
      <c r="F15" s="86"/>
      <c r="G15" s="86"/>
      <c r="H15" s="86"/>
      <c r="I15" s="86"/>
      <c r="J15" s="86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</row>
    <row r="16" spans="2:41" ht="9.75" customHeight="1">
      <c r="B16" s="83" t="s">
        <v>23</v>
      </c>
      <c r="C16" s="83"/>
      <c r="D16" s="83"/>
      <c r="E16" s="83"/>
      <c r="F16" s="86"/>
      <c r="G16" s="86"/>
      <c r="H16" s="86"/>
      <c r="I16" s="86"/>
      <c r="J16" s="86"/>
      <c r="K16" s="86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29" t="b">
        <v>0</v>
      </c>
    </row>
    <row r="17" spans="2:40" ht="9.75" customHeight="1">
      <c r="B17" s="83"/>
      <c r="C17" s="83"/>
      <c r="D17" s="83"/>
      <c r="E17" s="83"/>
      <c r="F17" s="86"/>
      <c r="G17" s="86"/>
      <c r="H17" s="86"/>
      <c r="I17" s="86"/>
      <c r="J17" s="86"/>
      <c r="K17" s="86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2:40" ht="13.5" customHeight="1">
      <c r="B18" s="91" t="s">
        <v>19</v>
      </c>
      <c r="C18" s="92"/>
      <c r="D18" s="92"/>
      <c r="E18" s="92"/>
      <c r="F18" s="92"/>
      <c r="G18" s="92"/>
      <c r="H18" s="92"/>
      <c r="I18" s="92"/>
      <c r="J18" s="92"/>
      <c r="K18" s="191" t="s">
        <v>15</v>
      </c>
      <c r="L18" s="192"/>
      <c r="M18" s="192"/>
      <c r="N18" s="192"/>
      <c r="O18" s="192"/>
      <c r="P18" s="193"/>
      <c r="Q18" s="197" t="s">
        <v>18</v>
      </c>
      <c r="R18" s="198"/>
      <c r="S18" s="198"/>
      <c r="T18" s="198"/>
      <c r="U18" s="198"/>
      <c r="V18" s="198"/>
      <c r="W18" s="198"/>
      <c r="X18" s="198"/>
      <c r="Y18" s="201" t="s">
        <v>17</v>
      </c>
      <c r="Z18" s="202"/>
      <c r="AA18" s="202"/>
      <c r="AB18" s="202"/>
      <c r="AC18" s="202"/>
      <c r="AD18" s="202"/>
      <c r="AE18" s="202"/>
      <c r="AF18" s="202"/>
      <c r="AG18" s="202"/>
      <c r="AH18" s="202"/>
      <c r="AI18" s="203"/>
      <c r="AJ18" s="207">
        <f>(((1+W23+W20+W21)*(1+W22)*(1+W24))/(1-W25))-1</f>
        <v>0.24199924246808524</v>
      </c>
      <c r="AK18" s="208"/>
      <c r="AL18" s="208"/>
      <c r="AM18" s="208"/>
      <c r="AN18" s="209"/>
    </row>
    <row r="19" spans="2:40" ht="13.5" customHeight="1">
      <c r="B19" s="93"/>
      <c r="C19" s="94"/>
      <c r="D19" s="94"/>
      <c r="E19" s="94"/>
      <c r="F19" s="94"/>
      <c r="G19" s="94"/>
      <c r="H19" s="94"/>
      <c r="I19" s="94"/>
      <c r="J19" s="94"/>
      <c r="K19" s="194"/>
      <c r="L19" s="195"/>
      <c r="M19" s="195"/>
      <c r="N19" s="195"/>
      <c r="O19" s="195"/>
      <c r="P19" s="196"/>
      <c r="Q19" s="199"/>
      <c r="R19" s="200"/>
      <c r="S19" s="200"/>
      <c r="T19" s="200"/>
      <c r="U19" s="200"/>
      <c r="V19" s="200"/>
      <c r="W19" s="200"/>
      <c r="X19" s="200"/>
      <c r="Y19" s="204"/>
      <c r="Z19" s="205"/>
      <c r="AA19" s="205"/>
      <c r="AB19" s="205"/>
      <c r="AC19" s="205"/>
      <c r="AD19" s="205"/>
      <c r="AE19" s="205"/>
      <c r="AF19" s="205"/>
      <c r="AG19" s="205"/>
      <c r="AH19" s="205"/>
      <c r="AI19" s="206"/>
      <c r="AJ19" s="210"/>
      <c r="AK19" s="211"/>
      <c r="AL19" s="211"/>
      <c r="AM19" s="211"/>
      <c r="AN19" s="212"/>
    </row>
    <row r="20" spans="2:48" ht="16.5" customHeight="1">
      <c r="B20" s="95" t="s">
        <v>35</v>
      </c>
      <c r="C20" s="96"/>
      <c r="D20" s="96"/>
      <c r="E20" s="96"/>
      <c r="F20" s="96"/>
      <c r="G20" s="96"/>
      <c r="H20" s="96"/>
      <c r="I20" s="96"/>
      <c r="J20" s="96"/>
      <c r="K20" s="97" t="s">
        <v>14</v>
      </c>
      <c r="L20" s="173">
        <v>0.0032</v>
      </c>
      <c r="M20" s="173"/>
      <c r="N20" s="98" t="s">
        <v>13</v>
      </c>
      <c r="O20" s="173">
        <v>0.0074</v>
      </c>
      <c r="P20" s="174"/>
      <c r="Q20" s="99" t="s">
        <v>24</v>
      </c>
      <c r="R20" s="100"/>
      <c r="S20" s="100"/>
      <c r="T20" s="100"/>
      <c r="U20" s="100"/>
      <c r="V20" s="100"/>
      <c r="W20" s="175">
        <v>0.0074</v>
      </c>
      <c r="X20" s="175"/>
      <c r="Y20" s="176" t="s">
        <v>166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8"/>
      <c r="AT20" s="5"/>
      <c r="AV20" s="3"/>
    </row>
    <row r="21" spans="2:48" ht="18" customHeight="1">
      <c r="B21" s="101" t="s">
        <v>40</v>
      </c>
      <c r="C21" s="102"/>
      <c r="D21" s="102"/>
      <c r="E21" s="102"/>
      <c r="F21" s="102"/>
      <c r="G21" s="102"/>
      <c r="H21" s="102"/>
      <c r="I21" s="102"/>
      <c r="J21" s="102"/>
      <c r="K21" s="103" t="s">
        <v>14</v>
      </c>
      <c r="L21" s="170">
        <v>0.005</v>
      </c>
      <c r="M21" s="170"/>
      <c r="N21" s="104" t="s">
        <v>13</v>
      </c>
      <c r="O21" s="170">
        <v>0.0097</v>
      </c>
      <c r="P21" s="171"/>
      <c r="Q21" s="105" t="s">
        <v>25</v>
      </c>
      <c r="R21" s="106"/>
      <c r="S21" s="106"/>
      <c r="T21" s="106"/>
      <c r="U21" s="106"/>
      <c r="V21" s="106"/>
      <c r="W21" s="172">
        <v>0.009</v>
      </c>
      <c r="X21" s="172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1"/>
      <c r="AT21" s="5"/>
      <c r="AV21" s="3"/>
    </row>
    <row r="22" spans="2:48" ht="13.5" customHeight="1">
      <c r="B22" s="101" t="s">
        <v>36</v>
      </c>
      <c r="C22" s="102"/>
      <c r="D22" s="102"/>
      <c r="E22" s="102"/>
      <c r="F22" s="102"/>
      <c r="G22" s="102"/>
      <c r="H22" s="102"/>
      <c r="I22" s="102"/>
      <c r="J22" s="102"/>
      <c r="K22" s="103" t="s">
        <v>14</v>
      </c>
      <c r="L22" s="170">
        <v>0.0102</v>
      </c>
      <c r="M22" s="170"/>
      <c r="N22" s="104" t="s">
        <v>13</v>
      </c>
      <c r="O22" s="170">
        <v>0.0121</v>
      </c>
      <c r="P22" s="171"/>
      <c r="Q22" s="105" t="s">
        <v>26</v>
      </c>
      <c r="R22" s="106"/>
      <c r="S22" s="106"/>
      <c r="T22" s="106"/>
      <c r="U22" s="106"/>
      <c r="V22" s="106"/>
      <c r="W22" s="172">
        <v>0.012</v>
      </c>
      <c r="X22" s="172"/>
      <c r="Y22" s="179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1"/>
      <c r="AT22" s="5"/>
      <c r="AV22" s="3"/>
    </row>
    <row r="23" spans="2:48" ht="13.5" customHeight="1">
      <c r="B23" s="101" t="s">
        <v>37</v>
      </c>
      <c r="C23" s="102"/>
      <c r="D23" s="102"/>
      <c r="E23" s="102"/>
      <c r="F23" s="102"/>
      <c r="G23" s="102"/>
      <c r="H23" s="102"/>
      <c r="I23" s="102"/>
      <c r="J23" s="102"/>
      <c r="K23" s="103" t="s">
        <v>14</v>
      </c>
      <c r="L23" s="170">
        <v>0.038</v>
      </c>
      <c r="M23" s="170"/>
      <c r="N23" s="104" t="s">
        <v>13</v>
      </c>
      <c r="O23" s="170">
        <v>0.0467</v>
      </c>
      <c r="P23" s="171"/>
      <c r="Q23" s="105" t="s">
        <v>27</v>
      </c>
      <c r="R23" s="106"/>
      <c r="S23" s="106"/>
      <c r="T23" s="106"/>
      <c r="U23" s="106"/>
      <c r="V23" s="106"/>
      <c r="W23" s="172">
        <v>0.045</v>
      </c>
      <c r="X23" s="172"/>
      <c r="Y23" s="179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1"/>
      <c r="AT23" s="5"/>
      <c r="AV23" s="3"/>
    </row>
    <row r="24" spans="2:48" ht="13.5" customHeight="1">
      <c r="B24" s="101" t="s">
        <v>38</v>
      </c>
      <c r="C24" s="102"/>
      <c r="D24" s="102"/>
      <c r="E24" s="102"/>
      <c r="F24" s="102"/>
      <c r="G24" s="102"/>
      <c r="H24" s="102"/>
      <c r="I24" s="102"/>
      <c r="J24" s="102"/>
      <c r="K24" s="103" t="s">
        <v>14</v>
      </c>
      <c r="L24" s="170">
        <v>0.0664</v>
      </c>
      <c r="M24" s="170"/>
      <c r="N24" s="104" t="s">
        <v>13</v>
      </c>
      <c r="O24" s="170">
        <v>0.0869</v>
      </c>
      <c r="P24" s="171"/>
      <c r="Q24" s="105" t="s">
        <v>28</v>
      </c>
      <c r="R24" s="106"/>
      <c r="S24" s="106"/>
      <c r="T24" s="106"/>
      <c r="U24" s="106"/>
      <c r="V24" s="106"/>
      <c r="W24" s="172">
        <v>0.0869</v>
      </c>
      <c r="X24" s="172"/>
      <c r="Y24" s="179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1"/>
      <c r="AT24" s="5"/>
      <c r="AV24" s="3"/>
    </row>
    <row r="25" spans="2:48" ht="13.5" customHeight="1">
      <c r="B25" s="107" t="s">
        <v>39</v>
      </c>
      <c r="C25" s="108"/>
      <c r="D25" s="108"/>
      <c r="E25" s="108"/>
      <c r="F25" s="108"/>
      <c r="G25" s="108"/>
      <c r="H25" s="108"/>
      <c r="I25" s="108"/>
      <c r="J25" s="108"/>
      <c r="K25" s="157" t="s">
        <v>45</v>
      </c>
      <c r="L25" s="158"/>
      <c r="M25" s="158"/>
      <c r="N25" s="158"/>
      <c r="O25" s="158"/>
      <c r="P25" s="159"/>
      <c r="Q25" s="109" t="s">
        <v>29</v>
      </c>
      <c r="R25" s="110"/>
      <c r="S25" s="110"/>
      <c r="T25" s="110"/>
      <c r="U25" s="110"/>
      <c r="V25" s="110"/>
      <c r="W25" s="160">
        <v>0.06</v>
      </c>
      <c r="X25" s="160"/>
      <c r="Y25" s="182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4"/>
      <c r="AT25" s="5"/>
      <c r="AV25" s="3"/>
    </row>
    <row r="26" spans="3:40" ht="6" customHeight="1">
      <c r="C26" s="73"/>
      <c r="D26" s="73"/>
      <c r="E26" s="73"/>
      <c r="F26" s="74"/>
      <c r="G26" s="74"/>
      <c r="H26" s="74"/>
      <c r="I26" s="74"/>
      <c r="J26" s="74"/>
      <c r="K26" s="74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</row>
    <row r="27" spans="2:40" ht="12" customHeight="1">
      <c r="B27" s="161" t="s">
        <v>3</v>
      </c>
      <c r="C27" s="21"/>
      <c r="D27" s="22"/>
      <c r="E27" s="23"/>
      <c r="F27" s="22"/>
      <c r="G27" s="164" t="s">
        <v>4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6"/>
      <c r="T27" s="164" t="s">
        <v>5</v>
      </c>
      <c r="U27" s="166"/>
      <c r="V27" s="164" t="s">
        <v>6</v>
      </c>
      <c r="W27" s="165"/>
      <c r="X27" s="166"/>
      <c r="Y27" s="144" t="s">
        <v>30</v>
      </c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6"/>
    </row>
    <row r="28" spans="1:40" ht="12" customHeight="1">
      <c r="A28" s="17"/>
      <c r="B28" s="162"/>
      <c r="C28" s="28" t="s">
        <v>41</v>
      </c>
      <c r="D28" s="24"/>
      <c r="E28" s="147" t="s">
        <v>42</v>
      </c>
      <c r="F28" s="148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9"/>
      <c r="T28" s="167"/>
      <c r="U28" s="169"/>
      <c r="V28" s="167"/>
      <c r="W28" s="168"/>
      <c r="X28" s="169"/>
      <c r="Y28" s="144" t="s">
        <v>43</v>
      </c>
      <c r="Z28" s="145"/>
      <c r="AA28" s="145"/>
      <c r="AB28" s="145"/>
      <c r="AC28" s="145"/>
      <c r="AD28" s="145"/>
      <c r="AE28" s="145"/>
      <c r="AF28" s="149" t="s">
        <v>44</v>
      </c>
      <c r="AG28" s="145"/>
      <c r="AH28" s="145"/>
      <c r="AI28" s="145"/>
      <c r="AJ28" s="145"/>
      <c r="AK28" s="145"/>
      <c r="AL28" s="145"/>
      <c r="AM28" s="145"/>
      <c r="AN28" s="146"/>
    </row>
    <row r="29" spans="1:40" ht="12" customHeight="1">
      <c r="A29" s="17"/>
      <c r="B29" s="163"/>
      <c r="C29" s="25"/>
      <c r="D29" s="26"/>
      <c r="E29" s="27"/>
      <c r="F29" s="26"/>
      <c r="G29" s="150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2"/>
      <c r="T29" s="150"/>
      <c r="U29" s="152"/>
      <c r="V29" s="150"/>
      <c r="W29" s="151"/>
      <c r="X29" s="152"/>
      <c r="Y29" s="150" t="s">
        <v>20</v>
      </c>
      <c r="Z29" s="151"/>
      <c r="AA29" s="152"/>
      <c r="AB29" s="150" t="s">
        <v>31</v>
      </c>
      <c r="AC29" s="151"/>
      <c r="AD29" s="151"/>
      <c r="AE29" s="151"/>
      <c r="AF29" s="153" t="s">
        <v>20</v>
      </c>
      <c r="AG29" s="151"/>
      <c r="AH29" s="152"/>
      <c r="AI29" s="154" t="s">
        <v>31</v>
      </c>
      <c r="AJ29" s="155"/>
      <c r="AK29" s="155"/>
      <c r="AL29" s="155"/>
      <c r="AM29" s="155"/>
      <c r="AN29" s="156"/>
    </row>
    <row r="30" spans="1:48" s="9" customFormat="1" ht="34.5" customHeight="1">
      <c r="A30" s="31"/>
      <c r="B30" s="75" t="s">
        <v>47</v>
      </c>
      <c r="C30" s="130"/>
      <c r="D30" s="130"/>
      <c r="E30" s="130"/>
      <c r="F30" s="130"/>
      <c r="G30" s="131" t="s">
        <v>48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32"/>
      <c r="X30" s="132"/>
      <c r="Y30" s="133"/>
      <c r="Z30" s="133"/>
      <c r="AA30" s="133"/>
      <c r="AB30" s="134">
        <f aca="true" t="shared" si="0" ref="AB30:AB57">IF(T30="","",ROUND(V30*Y30,2))</f>
      </c>
      <c r="AC30" s="134"/>
      <c r="AD30" s="134"/>
      <c r="AE30" s="134"/>
      <c r="AF30" s="134">
        <f aca="true" t="shared" si="1" ref="AF30:AF57">IF(T30="","",ROUND(Y30*(1+$AJ$18),2))</f>
      </c>
      <c r="AG30" s="134"/>
      <c r="AH30" s="134"/>
      <c r="AI30" s="134">
        <f aca="true" t="shared" si="2" ref="AI30:AI57">IF(T30="","",ROUND(V30*AF30,2))</f>
      </c>
      <c r="AJ30" s="134"/>
      <c r="AK30" s="134"/>
      <c r="AL30" s="134"/>
      <c r="AM30" s="134"/>
      <c r="AN30" s="134"/>
      <c r="AV30" s="32"/>
    </row>
    <row r="31" spans="1:40" ht="34.5" customHeight="1">
      <c r="A31" s="17"/>
      <c r="B31" s="76" t="s">
        <v>49</v>
      </c>
      <c r="C31" s="124" t="s">
        <v>126</v>
      </c>
      <c r="D31" s="124"/>
      <c r="E31" s="124"/>
      <c r="F31" s="124"/>
      <c r="G31" s="125" t="s">
        <v>50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6" t="s">
        <v>125</v>
      </c>
      <c r="U31" s="126"/>
      <c r="V31" s="127">
        <v>3</v>
      </c>
      <c r="W31" s="127"/>
      <c r="X31" s="127"/>
      <c r="Y31" s="142">
        <v>2000</v>
      </c>
      <c r="Z31" s="142"/>
      <c r="AA31" s="142"/>
      <c r="AB31" s="129">
        <f t="shared" si="0"/>
        <v>6000</v>
      </c>
      <c r="AC31" s="129"/>
      <c r="AD31" s="129"/>
      <c r="AE31" s="129"/>
      <c r="AF31" s="129">
        <f t="shared" si="1"/>
        <v>2484</v>
      </c>
      <c r="AG31" s="129"/>
      <c r="AH31" s="129"/>
      <c r="AI31" s="129">
        <f t="shared" si="2"/>
        <v>7452</v>
      </c>
      <c r="AJ31" s="129"/>
      <c r="AK31" s="129"/>
      <c r="AL31" s="129"/>
      <c r="AM31" s="129"/>
      <c r="AN31" s="129"/>
    </row>
    <row r="32" spans="1:64" s="38" customFormat="1" ht="34.5" customHeight="1">
      <c r="A32" s="37"/>
      <c r="B32" s="77" t="s">
        <v>51</v>
      </c>
      <c r="C32" s="137" t="s">
        <v>106</v>
      </c>
      <c r="D32" s="137"/>
      <c r="E32" s="137" t="s">
        <v>52</v>
      </c>
      <c r="F32" s="137"/>
      <c r="G32" s="138" t="s">
        <v>53</v>
      </c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40" t="s">
        <v>54</v>
      </c>
      <c r="U32" s="140"/>
      <c r="V32" s="141">
        <v>3512</v>
      </c>
      <c r="W32" s="141"/>
      <c r="X32" s="141"/>
      <c r="Y32" s="142">
        <v>0.27</v>
      </c>
      <c r="Z32" s="142"/>
      <c r="AA32" s="142"/>
      <c r="AB32" s="139">
        <f t="shared" si="0"/>
        <v>948.24</v>
      </c>
      <c r="AC32" s="139"/>
      <c r="AD32" s="139"/>
      <c r="AE32" s="139"/>
      <c r="AF32" s="139">
        <f t="shared" si="1"/>
        <v>0.34</v>
      </c>
      <c r="AG32" s="139"/>
      <c r="AH32" s="139"/>
      <c r="AI32" s="139">
        <f t="shared" si="2"/>
        <v>1194.08</v>
      </c>
      <c r="AJ32" s="139"/>
      <c r="AK32" s="139"/>
      <c r="AL32" s="139"/>
      <c r="AM32" s="139"/>
      <c r="AN32" s="139"/>
      <c r="AP32" s="39"/>
      <c r="AQ32" s="39"/>
      <c r="AR32" s="39"/>
      <c r="AS32" s="39"/>
      <c r="AT32" s="39"/>
      <c r="AU32" s="39"/>
      <c r="AV32" s="40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40" ht="34.5" customHeight="1">
      <c r="A33" s="17"/>
      <c r="B33" s="76" t="s">
        <v>55</v>
      </c>
      <c r="C33" s="124" t="s">
        <v>56</v>
      </c>
      <c r="D33" s="124"/>
      <c r="E33" s="124" t="s">
        <v>52</v>
      </c>
      <c r="F33" s="124"/>
      <c r="G33" s="125" t="s">
        <v>57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6" t="s">
        <v>54</v>
      </c>
      <c r="U33" s="126"/>
      <c r="V33" s="127">
        <v>3</v>
      </c>
      <c r="W33" s="127"/>
      <c r="X33" s="127"/>
      <c r="Y33" s="128">
        <v>250.54</v>
      </c>
      <c r="Z33" s="128"/>
      <c r="AA33" s="128"/>
      <c r="AB33" s="129">
        <f t="shared" si="0"/>
        <v>751.62</v>
      </c>
      <c r="AC33" s="129"/>
      <c r="AD33" s="129"/>
      <c r="AE33" s="129"/>
      <c r="AF33" s="129">
        <f t="shared" si="1"/>
        <v>311.17</v>
      </c>
      <c r="AG33" s="129"/>
      <c r="AH33" s="129"/>
      <c r="AI33" s="129">
        <f t="shared" si="2"/>
        <v>933.51</v>
      </c>
      <c r="AJ33" s="129"/>
      <c r="AK33" s="129"/>
      <c r="AL33" s="129"/>
      <c r="AM33" s="129"/>
      <c r="AN33" s="129"/>
    </row>
    <row r="34" spans="1:40" ht="34.5" customHeight="1">
      <c r="A34" s="17"/>
      <c r="B34" s="76"/>
      <c r="C34" s="124"/>
      <c r="D34" s="124"/>
      <c r="E34" s="124"/>
      <c r="F34" s="124"/>
      <c r="G34" s="143" t="s">
        <v>58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26"/>
      <c r="U34" s="126"/>
      <c r="V34" s="127"/>
      <c r="W34" s="127"/>
      <c r="X34" s="127"/>
      <c r="Y34" s="128"/>
      <c r="Z34" s="128"/>
      <c r="AA34" s="128"/>
      <c r="AB34" s="129">
        <f t="shared" si="0"/>
      </c>
      <c r="AC34" s="129"/>
      <c r="AD34" s="129"/>
      <c r="AE34" s="129"/>
      <c r="AF34" s="129">
        <f t="shared" si="1"/>
      </c>
      <c r="AG34" s="129"/>
      <c r="AH34" s="129"/>
      <c r="AI34" s="134">
        <f>AI31+AI32+AI33</f>
        <v>9579.59</v>
      </c>
      <c r="AJ34" s="134"/>
      <c r="AK34" s="134"/>
      <c r="AL34" s="134"/>
      <c r="AM34" s="134"/>
      <c r="AN34" s="134"/>
    </row>
    <row r="35" spans="1:48" s="9" customFormat="1" ht="34.5" customHeight="1">
      <c r="A35" s="31"/>
      <c r="B35" s="75" t="s">
        <v>59</v>
      </c>
      <c r="C35" s="130"/>
      <c r="D35" s="130"/>
      <c r="E35" s="130"/>
      <c r="F35" s="130"/>
      <c r="G35" s="131" t="s">
        <v>60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2"/>
      <c r="W35" s="132"/>
      <c r="X35" s="132"/>
      <c r="Y35" s="133"/>
      <c r="Z35" s="133"/>
      <c r="AA35" s="133"/>
      <c r="AB35" s="134">
        <f t="shared" si="0"/>
      </c>
      <c r="AC35" s="134"/>
      <c r="AD35" s="134"/>
      <c r="AE35" s="134"/>
      <c r="AF35" s="134">
        <f t="shared" si="1"/>
      </c>
      <c r="AG35" s="134"/>
      <c r="AH35" s="134"/>
      <c r="AI35" s="134">
        <f t="shared" si="2"/>
      </c>
      <c r="AJ35" s="134"/>
      <c r="AK35" s="134"/>
      <c r="AL35" s="134"/>
      <c r="AM35" s="134"/>
      <c r="AN35" s="134"/>
      <c r="AV35" s="32"/>
    </row>
    <row r="36" spans="1:40" ht="34.5" customHeight="1">
      <c r="A36" s="17"/>
      <c r="B36" s="77" t="s">
        <v>61</v>
      </c>
      <c r="C36" s="137" t="s">
        <v>107</v>
      </c>
      <c r="D36" s="137"/>
      <c r="E36" s="137" t="s">
        <v>52</v>
      </c>
      <c r="F36" s="137"/>
      <c r="G36" s="138" t="s">
        <v>62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40" t="s">
        <v>54</v>
      </c>
      <c r="U36" s="140"/>
      <c r="V36" s="141">
        <v>3512</v>
      </c>
      <c r="W36" s="141"/>
      <c r="X36" s="141"/>
      <c r="Y36" s="142">
        <v>1.1</v>
      </c>
      <c r="Z36" s="142"/>
      <c r="AA36" s="142"/>
      <c r="AB36" s="139">
        <f t="shared" si="0"/>
        <v>3863.2</v>
      </c>
      <c r="AC36" s="139"/>
      <c r="AD36" s="139"/>
      <c r="AE36" s="139"/>
      <c r="AF36" s="139">
        <f t="shared" si="1"/>
        <v>1.37</v>
      </c>
      <c r="AG36" s="139"/>
      <c r="AH36" s="139"/>
      <c r="AI36" s="139">
        <f t="shared" si="2"/>
        <v>4811.44</v>
      </c>
      <c r="AJ36" s="139"/>
      <c r="AK36" s="139"/>
      <c r="AL36" s="139"/>
      <c r="AM36" s="139"/>
      <c r="AN36" s="139"/>
    </row>
    <row r="37" spans="1:40" ht="34.5" customHeight="1">
      <c r="A37" s="17"/>
      <c r="B37" s="77" t="s">
        <v>63</v>
      </c>
      <c r="C37" s="137" t="s">
        <v>112</v>
      </c>
      <c r="D37" s="137"/>
      <c r="E37" s="137" t="s">
        <v>52</v>
      </c>
      <c r="F37" s="137"/>
      <c r="G37" s="138" t="s">
        <v>113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26" t="s">
        <v>64</v>
      </c>
      <c r="U37" s="126"/>
      <c r="V37" s="135">
        <v>3512</v>
      </c>
      <c r="W37" s="135"/>
      <c r="X37" s="135"/>
      <c r="Y37" s="128">
        <v>1</v>
      </c>
      <c r="Z37" s="128"/>
      <c r="AA37" s="128"/>
      <c r="AB37" s="129">
        <f t="shared" si="0"/>
        <v>3512</v>
      </c>
      <c r="AC37" s="129"/>
      <c r="AD37" s="129"/>
      <c r="AE37" s="129"/>
      <c r="AF37" s="129">
        <f t="shared" si="1"/>
        <v>1.24</v>
      </c>
      <c r="AG37" s="129"/>
      <c r="AH37" s="129"/>
      <c r="AI37" s="129">
        <f t="shared" si="2"/>
        <v>4354.88</v>
      </c>
      <c r="AJ37" s="129"/>
      <c r="AK37" s="129"/>
      <c r="AL37" s="129"/>
      <c r="AM37" s="129"/>
      <c r="AN37" s="129"/>
    </row>
    <row r="38" spans="1:48" s="13" customFormat="1" ht="34.5" customHeight="1">
      <c r="A38" s="35"/>
      <c r="B38" s="78" t="s">
        <v>65</v>
      </c>
      <c r="C38" s="112" t="s">
        <v>108</v>
      </c>
      <c r="D38" s="112"/>
      <c r="E38" s="112" t="s">
        <v>52</v>
      </c>
      <c r="F38" s="112"/>
      <c r="G38" s="113" t="s">
        <v>109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4" t="s">
        <v>66</v>
      </c>
      <c r="U38" s="114"/>
      <c r="V38" s="115">
        <v>597.04</v>
      </c>
      <c r="W38" s="115"/>
      <c r="X38" s="115"/>
      <c r="Y38" s="116">
        <v>70.54</v>
      </c>
      <c r="Z38" s="116"/>
      <c r="AA38" s="116"/>
      <c r="AB38" s="139">
        <f t="shared" si="0"/>
        <v>42115.2</v>
      </c>
      <c r="AC38" s="139"/>
      <c r="AD38" s="139"/>
      <c r="AE38" s="139"/>
      <c r="AF38" s="139">
        <f t="shared" si="1"/>
        <v>87.61</v>
      </c>
      <c r="AG38" s="139"/>
      <c r="AH38" s="139"/>
      <c r="AI38" s="139">
        <f t="shared" si="2"/>
        <v>52306.67</v>
      </c>
      <c r="AJ38" s="139"/>
      <c r="AK38" s="139"/>
      <c r="AL38" s="139"/>
      <c r="AM38" s="139"/>
      <c r="AN38" s="139"/>
      <c r="AR38" s="3"/>
      <c r="AV38" s="36"/>
    </row>
    <row r="39" spans="1:40" ht="34.5" customHeight="1">
      <c r="A39" s="17"/>
      <c r="B39" s="77" t="s">
        <v>67</v>
      </c>
      <c r="C39" s="137" t="s">
        <v>114</v>
      </c>
      <c r="D39" s="137"/>
      <c r="E39" s="137" t="s">
        <v>52</v>
      </c>
      <c r="F39" s="137"/>
      <c r="G39" s="138" t="s">
        <v>115</v>
      </c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26" t="s">
        <v>64</v>
      </c>
      <c r="U39" s="126"/>
      <c r="V39" s="135">
        <v>10075.05</v>
      </c>
      <c r="W39" s="135"/>
      <c r="X39" s="135"/>
      <c r="Y39" s="128">
        <v>0.75</v>
      </c>
      <c r="Z39" s="128"/>
      <c r="AA39" s="128"/>
      <c r="AB39" s="129">
        <f t="shared" si="0"/>
        <v>7556.29</v>
      </c>
      <c r="AC39" s="129"/>
      <c r="AD39" s="129"/>
      <c r="AE39" s="129"/>
      <c r="AF39" s="129">
        <f t="shared" si="1"/>
        <v>0.93</v>
      </c>
      <c r="AG39" s="129"/>
      <c r="AH39" s="129"/>
      <c r="AI39" s="129">
        <f t="shared" si="2"/>
        <v>9369.8</v>
      </c>
      <c r="AJ39" s="129"/>
      <c r="AK39" s="129"/>
      <c r="AL39" s="129"/>
      <c r="AM39" s="129"/>
      <c r="AN39" s="129"/>
    </row>
    <row r="40" spans="1:40" ht="34.5" customHeight="1">
      <c r="A40" s="17"/>
      <c r="B40" s="76" t="s">
        <v>68</v>
      </c>
      <c r="C40" s="124" t="s">
        <v>69</v>
      </c>
      <c r="D40" s="124"/>
      <c r="E40" s="124" t="s">
        <v>52</v>
      </c>
      <c r="F40" s="124"/>
      <c r="G40" s="111" t="s">
        <v>70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26" t="s">
        <v>54</v>
      </c>
      <c r="U40" s="126"/>
      <c r="V40" s="135">
        <v>3160.8</v>
      </c>
      <c r="W40" s="135"/>
      <c r="X40" s="135"/>
      <c r="Y40" s="128">
        <v>3.51</v>
      </c>
      <c r="Z40" s="128"/>
      <c r="AA40" s="128"/>
      <c r="AB40" s="129">
        <f t="shared" si="0"/>
        <v>11094.41</v>
      </c>
      <c r="AC40" s="129"/>
      <c r="AD40" s="129"/>
      <c r="AE40" s="129"/>
      <c r="AF40" s="129">
        <f t="shared" si="1"/>
        <v>4.36</v>
      </c>
      <c r="AG40" s="129"/>
      <c r="AH40" s="129"/>
      <c r="AI40" s="129">
        <f t="shared" si="2"/>
        <v>13781.09</v>
      </c>
      <c r="AJ40" s="129"/>
      <c r="AK40" s="129"/>
      <c r="AL40" s="129"/>
      <c r="AM40" s="129"/>
      <c r="AN40" s="129"/>
    </row>
    <row r="41" spans="1:40" ht="34.5" customHeight="1">
      <c r="A41" s="17"/>
      <c r="B41" s="77" t="s">
        <v>71</v>
      </c>
      <c r="C41" s="137" t="s">
        <v>110</v>
      </c>
      <c r="D41" s="137"/>
      <c r="E41" s="137" t="s">
        <v>52</v>
      </c>
      <c r="F41" s="137"/>
      <c r="G41" s="125" t="s">
        <v>111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6" t="s">
        <v>72</v>
      </c>
      <c r="U41" s="126"/>
      <c r="V41" s="135">
        <v>1502.01</v>
      </c>
      <c r="W41" s="135"/>
      <c r="X41" s="135"/>
      <c r="Y41" s="128">
        <v>0.75</v>
      </c>
      <c r="Z41" s="128"/>
      <c r="AA41" s="128"/>
      <c r="AB41" s="129">
        <f t="shared" si="0"/>
        <v>1126.51</v>
      </c>
      <c r="AC41" s="129"/>
      <c r="AD41" s="129"/>
      <c r="AE41" s="129"/>
      <c r="AF41" s="129">
        <f t="shared" si="1"/>
        <v>0.93</v>
      </c>
      <c r="AG41" s="129"/>
      <c r="AH41" s="129"/>
      <c r="AI41" s="129">
        <f t="shared" si="2"/>
        <v>1396.87</v>
      </c>
      <c r="AJ41" s="129"/>
      <c r="AK41" s="129"/>
      <c r="AL41" s="129"/>
      <c r="AM41" s="129"/>
      <c r="AN41" s="129"/>
    </row>
    <row r="42" spans="1:40" ht="34.5" customHeight="1">
      <c r="A42" s="17"/>
      <c r="B42" s="76" t="s">
        <v>73</v>
      </c>
      <c r="C42" s="124" t="s">
        <v>74</v>
      </c>
      <c r="D42" s="124"/>
      <c r="E42" s="124" t="s">
        <v>52</v>
      </c>
      <c r="F42" s="124"/>
      <c r="G42" s="125" t="s">
        <v>75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6" t="s">
        <v>54</v>
      </c>
      <c r="U42" s="126"/>
      <c r="V42" s="135">
        <v>3160.8</v>
      </c>
      <c r="W42" s="135"/>
      <c r="X42" s="135"/>
      <c r="Y42" s="128">
        <v>1.11</v>
      </c>
      <c r="Z42" s="128"/>
      <c r="AA42" s="128"/>
      <c r="AB42" s="129">
        <f t="shared" si="0"/>
        <v>3508.49</v>
      </c>
      <c r="AC42" s="129"/>
      <c r="AD42" s="129"/>
      <c r="AE42" s="129"/>
      <c r="AF42" s="129">
        <f t="shared" si="1"/>
        <v>1.38</v>
      </c>
      <c r="AG42" s="129"/>
      <c r="AH42" s="129"/>
      <c r="AI42" s="129">
        <f t="shared" si="2"/>
        <v>4361.9</v>
      </c>
      <c r="AJ42" s="129"/>
      <c r="AK42" s="129"/>
      <c r="AL42" s="129"/>
      <c r="AM42" s="129"/>
      <c r="AN42" s="129"/>
    </row>
    <row r="43" spans="1:40" ht="34.5" customHeight="1">
      <c r="A43" s="17"/>
      <c r="B43" s="77" t="s">
        <v>76</v>
      </c>
      <c r="C43" s="137" t="s">
        <v>110</v>
      </c>
      <c r="D43" s="137"/>
      <c r="E43" s="137" t="s">
        <v>52</v>
      </c>
      <c r="F43" s="137"/>
      <c r="G43" s="125" t="s">
        <v>111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6" t="s">
        <v>72</v>
      </c>
      <c r="U43" s="126"/>
      <c r="V43" s="135">
        <v>625.84</v>
      </c>
      <c r="W43" s="135"/>
      <c r="X43" s="135"/>
      <c r="Y43" s="128">
        <v>0.75</v>
      </c>
      <c r="Z43" s="128"/>
      <c r="AA43" s="128"/>
      <c r="AB43" s="129">
        <f t="shared" si="0"/>
        <v>469.38</v>
      </c>
      <c r="AC43" s="129"/>
      <c r="AD43" s="129"/>
      <c r="AE43" s="129"/>
      <c r="AF43" s="129">
        <f t="shared" si="1"/>
        <v>0.93</v>
      </c>
      <c r="AG43" s="129"/>
      <c r="AH43" s="129"/>
      <c r="AI43" s="129">
        <f t="shared" si="2"/>
        <v>582.03</v>
      </c>
      <c r="AJ43" s="129"/>
      <c r="AK43" s="129"/>
      <c r="AL43" s="129"/>
      <c r="AM43" s="129"/>
      <c r="AN43" s="129"/>
    </row>
    <row r="44" spans="1:40" ht="34.5" customHeight="1">
      <c r="A44" s="17"/>
      <c r="B44" s="76" t="s">
        <v>77</v>
      </c>
      <c r="C44" s="124" t="s">
        <v>78</v>
      </c>
      <c r="D44" s="124"/>
      <c r="E44" s="124" t="s">
        <v>52</v>
      </c>
      <c r="F44" s="124"/>
      <c r="G44" s="125" t="s">
        <v>79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6" t="s">
        <v>66</v>
      </c>
      <c r="U44" s="126"/>
      <c r="V44" s="135">
        <v>94.82</v>
      </c>
      <c r="W44" s="135"/>
      <c r="X44" s="135"/>
      <c r="Y44" s="128">
        <v>171.03</v>
      </c>
      <c r="Z44" s="128"/>
      <c r="AA44" s="128"/>
      <c r="AB44" s="129">
        <f t="shared" si="0"/>
        <v>16217.06</v>
      </c>
      <c r="AC44" s="129"/>
      <c r="AD44" s="129"/>
      <c r="AE44" s="129"/>
      <c r="AF44" s="129">
        <f t="shared" si="1"/>
        <v>212.42</v>
      </c>
      <c r="AG44" s="129"/>
      <c r="AH44" s="129"/>
      <c r="AI44" s="129">
        <f t="shared" si="2"/>
        <v>20141.66</v>
      </c>
      <c r="AJ44" s="129"/>
      <c r="AK44" s="129"/>
      <c r="AL44" s="129"/>
      <c r="AM44" s="129"/>
      <c r="AN44" s="129"/>
    </row>
    <row r="45" spans="1:40" ht="34.5" customHeight="1">
      <c r="A45" s="17"/>
      <c r="B45" s="77" t="s">
        <v>80</v>
      </c>
      <c r="C45" s="137" t="s">
        <v>110</v>
      </c>
      <c r="D45" s="137"/>
      <c r="E45" s="137" t="s">
        <v>52</v>
      </c>
      <c r="F45" s="137"/>
      <c r="G45" s="125" t="s">
        <v>111</v>
      </c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6" t="s">
        <v>72</v>
      </c>
      <c r="U45" s="126"/>
      <c r="V45" s="135">
        <v>5564.96</v>
      </c>
      <c r="W45" s="135"/>
      <c r="X45" s="135"/>
      <c r="Y45" s="128">
        <v>0.75</v>
      </c>
      <c r="Z45" s="128"/>
      <c r="AA45" s="128"/>
      <c r="AB45" s="129">
        <f t="shared" si="0"/>
        <v>4173.72</v>
      </c>
      <c r="AC45" s="129"/>
      <c r="AD45" s="129"/>
      <c r="AE45" s="129"/>
      <c r="AF45" s="129">
        <f t="shared" si="1"/>
        <v>0.93</v>
      </c>
      <c r="AG45" s="129"/>
      <c r="AH45" s="129"/>
      <c r="AI45" s="129">
        <f t="shared" si="2"/>
        <v>5175.41</v>
      </c>
      <c r="AJ45" s="129"/>
      <c r="AK45" s="129"/>
      <c r="AL45" s="129"/>
      <c r="AM45" s="129"/>
      <c r="AN45" s="129"/>
    </row>
    <row r="46" spans="1:40" ht="34.5" customHeight="1">
      <c r="A46" s="17"/>
      <c r="B46" s="77" t="s">
        <v>81</v>
      </c>
      <c r="C46" s="137" t="s">
        <v>116</v>
      </c>
      <c r="D46" s="137"/>
      <c r="E46" s="137" t="s">
        <v>52</v>
      </c>
      <c r="F46" s="137"/>
      <c r="G46" s="138" t="s">
        <v>117</v>
      </c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26" t="s">
        <v>64</v>
      </c>
      <c r="U46" s="126"/>
      <c r="V46" s="135">
        <v>36.98</v>
      </c>
      <c r="W46" s="135"/>
      <c r="X46" s="135"/>
      <c r="Y46" s="128">
        <v>0.64</v>
      </c>
      <c r="Z46" s="128"/>
      <c r="AA46" s="128"/>
      <c r="AB46" s="129">
        <f t="shared" si="0"/>
        <v>23.67</v>
      </c>
      <c r="AC46" s="129"/>
      <c r="AD46" s="129"/>
      <c r="AE46" s="129"/>
      <c r="AF46" s="129">
        <f t="shared" si="1"/>
        <v>0.79</v>
      </c>
      <c r="AG46" s="129"/>
      <c r="AH46" s="129"/>
      <c r="AI46" s="129">
        <f t="shared" si="2"/>
        <v>29.21</v>
      </c>
      <c r="AJ46" s="129"/>
      <c r="AK46" s="129"/>
      <c r="AL46" s="129"/>
      <c r="AM46" s="129"/>
      <c r="AN46" s="129"/>
    </row>
    <row r="47" spans="1:40" ht="34.5" customHeight="1">
      <c r="A47" s="17"/>
      <c r="B47" s="77" t="s">
        <v>82</v>
      </c>
      <c r="C47" s="137" t="s">
        <v>118</v>
      </c>
      <c r="D47" s="137"/>
      <c r="E47" s="137" t="s">
        <v>52</v>
      </c>
      <c r="F47" s="137"/>
      <c r="G47" s="125" t="s">
        <v>119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6" t="s">
        <v>64</v>
      </c>
      <c r="U47" s="126"/>
      <c r="V47" s="135">
        <v>4709.15</v>
      </c>
      <c r="W47" s="135"/>
      <c r="X47" s="135"/>
      <c r="Y47" s="128">
        <v>2.74</v>
      </c>
      <c r="Z47" s="128"/>
      <c r="AA47" s="128"/>
      <c r="AB47" s="129">
        <f t="shared" si="0"/>
        <v>12903.07</v>
      </c>
      <c r="AC47" s="129"/>
      <c r="AD47" s="129"/>
      <c r="AE47" s="129"/>
      <c r="AF47" s="129">
        <f t="shared" si="1"/>
        <v>3.4</v>
      </c>
      <c r="AG47" s="129"/>
      <c r="AH47" s="129"/>
      <c r="AI47" s="129">
        <f t="shared" si="2"/>
        <v>16011.11</v>
      </c>
      <c r="AJ47" s="129"/>
      <c r="AK47" s="129"/>
      <c r="AL47" s="129"/>
      <c r="AM47" s="129"/>
      <c r="AN47" s="129"/>
    </row>
    <row r="48" spans="1:40" ht="34.5" customHeight="1">
      <c r="A48" s="17"/>
      <c r="B48" s="77" t="s">
        <v>83</v>
      </c>
      <c r="C48" s="137" t="s">
        <v>118</v>
      </c>
      <c r="D48" s="137"/>
      <c r="E48" s="137" t="s">
        <v>52</v>
      </c>
      <c r="F48" s="137"/>
      <c r="G48" s="125" t="s">
        <v>84</v>
      </c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6" t="s">
        <v>64</v>
      </c>
      <c r="U48" s="126"/>
      <c r="V48" s="135">
        <v>687.47</v>
      </c>
      <c r="W48" s="135"/>
      <c r="X48" s="135"/>
      <c r="Y48" s="128">
        <v>2.74</v>
      </c>
      <c r="Z48" s="128"/>
      <c r="AA48" s="128"/>
      <c r="AB48" s="129">
        <f t="shared" si="0"/>
        <v>1883.67</v>
      </c>
      <c r="AC48" s="129"/>
      <c r="AD48" s="129"/>
      <c r="AE48" s="129"/>
      <c r="AF48" s="129">
        <f t="shared" si="1"/>
        <v>3.4</v>
      </c>
      <c r="AG48" s="129"/>
      <c r="AH48" s="129"/>
      <c r="AI48" s="129">
        <f t="shared" si="2"/>
        <v>2337.4</v>
      </c>
      <c r="AJ48" s="129"/>
      <c r="AK48" s="129"/>
      <c r="AL48" s="129"/>
      <c r="AM48" s="129"/>
      <c r="AN48" s="129"/>
    </row>
    <row r="49" spans="1:40" ht="34.5" customHeight="1">
      <c r="A49" s="17"/>
      <c r="B49" s="77" t="s">
        <v>85</v>
      </c>
      <c r="C49" s="137" t="s">
        <v>118</v>
      </c>
      <c r="D49" s="137"/>
      <c r="E49" s="137" t="s">
        <v>52</v>
      </c>
      <c r="F49" s="137"/>
      <c r="G49" s="125" t="s">
        <v>86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6" t="s">
        <v>64</v>
      </c>
      <c r="U49" s="126"/>
      <c r="V49" s="135">
        <v>1422.36</v>
      </c>
      <c r="W49" s="135"/>
      <c r="X49" s="135"/>
      <c r="Y49" s="128">
        <v>2.74</v>
      </c>
      <c r="Z49" s="128"/>
      <c r="AA49" s="128"/>
      <c r="AB49" s="129">
        <f t="shared" si="0"/>
        <v>3897.27</v>
      </c>
      <c r="AC49" s="129"/>
      <c r="AD49" s="129"/>
      <c r="AE49" s="129"/>
      <c r="AF49" s="129">
        <f t="shared" si="1"/>
        <v>3.4</v>
      </c>
      <c r="AG49" s="129"/>
      <c r="AH49" s="129"/>
      <c r="AI49" s="129">
        <f t="shared" si="2"/>
        <v>4836.02</v>
      </c>
      <c r="AJ49" s="129"/>
      <c r="AK49" s="129"/>
      <c r="AL49" s="129"/>
      <c r="AM49" s="129"/>
      <c r="AN49" s="129"/>
    </row>
    <row r="50" spans="1:40" ht="34.5" customHeight="1">
      <c r="A50" s="17"/>
      <c r="B50" s="76"/>
      <c r="C50" s="124"/>
      <c r="D50" s="124"/>
      <c r="E50" s="124"/>
      <c r="F50" s="124"/>
      <c r="G50" s="131" t="s">
        <v>87</v>
      </c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26"/>
      <c r="U50" s="126"/>
      <c r="V50" s="135"/>
      <c r="W50" s="135"/>
      <c r="X50" s="135"/>
      <c r="Y50" s="128"/>
      <c r="Z50" s="128"/>
      <c r="AA50" s="128"/>
      <c r="AB50" s="129">
        <f t="shared" si="0"/>
      </c>
      <c r="AC50" s="129"/>
      <c r="AD50" s="129"/>
      <c r="AE50" s="129"/>
      <c r="AF50" s="129">
        <f t="shared" si="1"/>
      </c>
      <c r="AG50" s="129"/>
      <c r="AH50" s="129"/>
      <c r="AI50" s="134">
        <f>AI36+AI37+AI38+AI39+AI40+AI41+AI42+AI43+AI44+AI45+AI46+AI47+AI48+AI49</f>
        <v>139495.49</v>
      </c>
      <c r="AJ50" s="134"/>
      <c r="AK50" s="134"/>
      <c r="AL50" s="134"/>
      <c r="AM50" s="134"/>
      <c r="AN50" s="134"/>
    </row>
    <row r="51" spans="1:48" s="9" customFormat="1" ht="34.5" customHeight="1">
      <c r="A51" s="31"/>
      <c r="B51" s="75" t="s">
        <v>88</v>
      </c>
      <c r="C51" s="130"/>
      <c r="D51" s="130"/>
      <c r="E51" s="130"/>
      <c r="F51" s="130"/>
      <c r="G51" s="131" t="s">
        <v>89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/>
      <c r="W51" s="136"/>
      <c r="X51" s="136"/>
      <c r="Y51" s="133"/>
      <c r="Z51" s="133"/>
      <c r="AA51" s="133"/>
      <c r="AB51" s="134">
        <f t="shared" si="0"/>
      </c>
      <c r="AC51" s="134"/>
      <c r="AD51" s="134"/>
      <c r="AE51" s="134"/>
      <c r="AF51" s="134">
        <f t="shared" si="1"/>
      </c>
      <c r="AG51" s="134"/>
      <c r="AH51" s="134"/>
      <c r="AI51" s="134">
        <f t="shared" si="2"/>
      </c>
      <c r="AJ51" s="134"/>
      <c r="AK51" s="134"/>
      <c r="AL51" s="134"/>
      <c r="AM51" s="134"/>
      <c r="AN51" s="134"/>
      <c r="AV51" s="32"/>
    </row>
    <row r="52" spans="1:40" ht="34.5" customHeight="1">
      <c r="A52" s="17"/>
      <c r="B52" s="76" t="s">
        <v>90</v>
      </c>
      <c r="C52" s="124" t="s">
        <v>91</v>
      </c>
      <c r="D52" s="124"/>
      <c r="E52" s="124" t="s">
        <v>52</v>
      </c>
      <c r="F52" s="124"/>
      <c r="G52" s="125" t="s">
        <v>92</v>
      </c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6" t="s">
        <v>93</v>
      </c>
      <c r="U52" s="126"/>
      <c r="V52" s="135">
        <v>824</v>
      </c>
      <c r="W52" s="135"/>
      <c r="X52" s="135"/>
      <c r="Y52" s="128">
        <v>25.18</v>
      </c>
      <c r="Z52" s="128"/>
      <c r="AA52" s="128"/>
      <c r="AB52" s="129">
        <f t="shared" si="0"/>
        <v>20748.32</v>
      </c>
      <c r="AC52" s="129"/>
      <c r="AD52" s="129"/>
      <c r="AE52" s="129"/>
      <c r="AF52" s="129">
        <f t="shared" si="1"/>
        <v>31.27</v>
      </c>
      <c r="AG52" s="129"/>
      <c r="AH52" s="129"/>
      <c r="AI52" s="129">
        <f t="shared" si="2"/>
        <v>25766.48</v>
      </c>
      <c r="AJ52" s="129"/>
      <c r="AK52" s="129"/>
      <c r="AL52" s="129"/>
      <c r="AM52" s="129"/>
      <c r="AN52" s="129"/>
    </row>
    <row r="53" spans="1:40" ht="34.5" customHeight="1">
      <c r="A53" s="17"/>
      <c r="B53" s="76" t="s">
        <v>94</v>
      </c>
      <c r="C53" s="124" t="s">
        <v>95</v>
      </c>
      <c r="D53" s="124"/>
      <c r="E53" s="124" t="s">
        <v>52</v>
      </c>
      <c r="F53" s="124"/>
      <c r="G53" s="125" t="s">
        <v>120</v>
      </c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6" t="s">
        <v>93</v>
      </c>
      <c r="U53" s="126"/>
      <c r="V53" s="135">
        <v>824</v>
      </c>
      <c r="W53" s="135"/>
      <c r="X53" s="135"/>
      <c r="Y53" s="128">
        <v>30.62</v>
      </c>
      <c r="Z53" s="128"/>
      <c r="AA53" s="128"/>
      <c r="AB53" s="129">
        <f t="shared" si="0"/>
        <v>25230.88</v>
      </c>
      <c r="AC53" s="129"/>
      <c r="AD53" s="129"/>
      <c r="AE53" s="129"/>
      <c r="AF53" s="129">
        <f t="shared" si="1"/>
        <v>38.03</v>
      </c>
      <c r="AG53" s="129"/>
      <c r="AH53" s="129"/>
      <c r="AI53" s="129">
        <f t="shared" si="2"/>
        <v>31336.72</v>
      </c>
      <c r="AJ53" s="129"/>
      <c r="AK53" s="129"/>
      <c r="AL53" s="129"/>
      <c r="AM53" s="129"/>
      <c r="AN53" s="129"/>
    </row>
    <row r="54" spans="1:40" ht="34.5" customHeight="1">
      <c r="A54" s="17"/>
      <c r="B54" s="76" t="s">
        <v>96</v>
      </c>
      <c r="C54" s="124" t="s">
        <v>126</v>
      </c>
      <c r="D54" s="124"/>
      <c r="E54" s="124"/>
      <c r="F54" s="124"/>
      <c r="G54" s="125" t="s">
        <v>97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6" t="s">
        <v>93</v>
      </c>
      <c r="U54" s="126"/>
      <c r="V54" s="135">
        <v>54</v>
      </c>
      <c r="W54" s="135"/>
      <c r="X54" s="135"/>
      <c r="Y54" s="128">
        <v>15.47</v>
      </c>
      <c r="Z54" s="128"/>
      <c r="AA54" s="128"/>
      <c r="AB54" s="129">
        <f t="shared" si="0"/>
        <v>835.38</v>
      </c>
      <c r="AC54" s="129"/>
      <c r="AD54" s="129"/>
      <c r="AE54" s="129"/>
      <c r="AF54" s="129">
        <f t="shared" si="1"/>
        <v>19.21</v>
      </c>
      <c r="AG54" s="129"/>
      <c r="AH54" s="129"/>
      <c r="AI54" s="129">
        <f t="shared" si="2"/>
        <v>1037.34</v>
      </c>
      <c r="AJ54" s="129"/>
      <c r="AK54" s="129"/>
      <c r="AL54" s="129"/>
      <c r="AM54" s="129"/>
      <c r="AN54" s="129"/>
    </row>
    <row r="55" spans="1:40" ht="34.5" customHeight="1">
      <c r="A55" s="17"/>
      <c r="B55" s="76"/>
      <c r="C55" s="124"/>
      <c r="D55" s="124"/>
      <c r="E55" s="124"/>
      <c r="F55" s="124"/>
      <c r="G55" s="131" t="s">
        <v>105</v>
      </c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26"/>
      <c r="U55" s="126"/>
      <c r="V55" s="127"/>
      <c r="W55" s="127"/>
      <c r="X55" s="127"/>
      <c r="Y55" s="128"/>
      <c r="Z55" s="128"/>
      <c r="AA55" s="128"/>
      <c r="AB55" s="129">
        <f t="shared" si="0"/>
      </c>
      <c r="AC55" s="129"/>
      <c r="AD55" s="129"/>
      <c r="AE55" s="129"/>
      <c r="AF55" s="129">
        <f t="shared" si="1"/>
      </c>
      <c r="AG55" s="129"/>
      <c r="AH55" s="129"/>
      <c r="AI55" s="134">
        <f>AI52+AI53+AI54</f>
        <v>58140.53999999999</v>
      </c>
      <c r="AJ55" s="134"/>
      <c r="AK55" s="134"/>
      <c r="AL55" s="134"/>
      <c r="AM55" s="134"/>
      <c r="AN55" s="134"/>
    </row>
    <row r="56" spans="1:48" s="9" customFormat="1" ht="34.5" customHeight="1">
      <c r="A56" s="31"/>
      <c r="B56" s="75"/>
      <c r="C56" s="130"/>
      <c r="D56" s="130"/>
      <c r="E56" s="130"/>
      <c r="F56" s="130"/>
      <c r="G56" s="131" t="s">
        <v>121</v>
      </c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2"/>
      <c r="W56" s="132"/>
      <c r="X56" s="132"/>
      <c r="Y56" s="133"/>
      <c r="Z56" s="133"/>
      <c r="AA56" s="133"/>
      <c r="AB56" s="134">
        <f t="shared" si="0"/>
      </c>
      <c r="AC56" s="134"/>
      <c r="AD56" s="134"/>
      <c r="AE56" s="134"/>
      <c r="AF56" s="134">
        <f t="shared" si="1"/>
      </c>
      <c r="AG56" s="134"/>
      <c r="AH56" s="134"/>
      <c r="AI56" s="134">
        <f t="shared" si="2"/>
      </c>
      <c r="AJ56" s="134"/>
      <c r="AK56" s="134"/>
      <c r="AL56" s="134"/>
      <c r="AM56" s="134"/>
      <c r="AN56" s="134"/>
      <c r="AV56" s="32"/>
    </row>
    <row r="57" spans="1:40" ht="34.5" customHeight="1">
      <c r="A57" s="17"/>
      <c r="B57" s="76" t="s">
        <v>122</v>
      </c>
      <c r="C57" s="124" t="s">
        <v>123</v>
      </c>
      <c r="D57" s="124"/>
      <c r="E57" s="124" t="s">
        <v>52</v>
      </c>
      <c r="F57" s="124"/>
      <c r="G57" s="125" t="s">
        <v>124</v>
      </c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6" t="s">
        <v>54</v>
      </c>
      <c r="U57" s="126"/>
      <c r="V57" s="127">
        <v>1405.06</v>
      </c>
      <c r="W57" s="127"/>
      <c r="X57" s="127"/>
      <c r="Y57" s="128">
        <v>30.45</v>
      </c>
      <c r="Z57" s="128"/>
      <c r="AA57" s="128"/>
      <c r="AB57" s="129">
        <f t="shared" si="0"/>
        <v>42784.08</v>
      </c>
      <c r="AC57" s="129"/>
      <c r="AD57" s="129"/>
      <c r="AE57" s="129"/>
      <c r="AF57" s="129">
        <f t="shared" si="1"/>
        <v>37.82</v>
      </c>
      <c r="AG57" s="129"/>
      <c r="AH57" s="129"/>
      <c r="AI57" s="129">
        <f t="shared" si="2"/>
        <v>53139.37</v>
      </c>
      <c r="AJ57" s="129"/>
      <c r="AK57" s="129"/>
      <c r="AL57" s="129"/>
      <c r="AM57" s="129"/>
      <c r="AN57" s="129"/>
    </row>
    <row r="58" spans="1:40" ht="19.5" customHeight="1">
      <c r="A58" s="17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1" t="s">
        <v>32</v>
      </c>
      <c r="Y58" s="118" t="s">
        <v>33</v>
      </c>
      <c r="Z58" s="119"/>
      <c r="AA58" s="119"/>
      <c r="AB58" s="119">
        <f>SUM(AB30:AE57)</f>
        <v>209642.46000000002</v>
      </c>
      <c r="AC58" s="119"/>
      <c r="AD58" s="119"/>
      <c r="AE58" s="120"/>
      <c r="AF58" s="121" t="s">
        <v>34</v>
      </c>
      <c r="AG58" s="122"/>
      <c r="AH58" s="122"/>
      <c r="AI58" s="122">
        <f>AI34+AI50+AI55+AI57</f>
        <v>260354.99</v>
      </c>
      <c r="AJ58" s="122"/>
      <c r="AK58" s="122"/>
      <c r="AL58" s="122"/>
      <c r="AM58" s="122"/>
      <c r="AN58" s="122"/>
    </row>
    <row r="59" spans="1:40" ht="12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42"/>
      <c r="AJ59" s="17"/>
      <c r="AK59" s="17"/>
      <c r="AL59" s="17"/>
      <c r="AM59" s="17"/>
      <c r="AN59" s="17"/>
    </row>
    <row r="60" spans="1:40" ht="12" customHeight="1">
      <c r="A60" s="17"/>
      <c r="B60" s="17"/>
      <c r="C60" s="17"/>
      <c r="D60" s="17"/>
      <c r="E60" s="17"/>
      <c r="F60" s="123" t="s">
        <v>46</v>
      </c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7"/>
    </row>
    <row r="61" spans="1:40" ht="12" customHeight="1">
      <c r="A61" s="17"/>
      <c r="B61" s="17"/>
      <c r="C61" s="17"/>
      <c r="D61" s="17"/>
      <c r="E61" s="17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7"/>
    </row>
    <row r="62" spans="1:40" ht="12" customHeight="1">
      <c r="A62" s="17"/>
      <c r="B62" s="17"/>
      <c r="C62" s="17"/>
      <c r="D62" s="17"/>
      <c r="E62" s="17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7"/>
    </row>
    <row r="63" spans="1:48" s="4" customFormat="1" ht="12.75">
      <c r="A63" s="17"/>
      <c r="B63" s="17"/>
      <c r="C63" s="17"/>
      <c r="D63" s="17"/>
      <c r="E63" s="17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7"/>
      <c r="AV63" s="14"/>
    </row>
    <row r="64" spans="1:48" s="18" customFormat="1" ht="12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V64" s="19"/>
    </row>
    <row r="65" spans="1:40" ht="12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12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20.25" customHeight="1">
      <c r="A67" s="17"/>
      <c r="B67" s="33"/>
      <c r="C67" s="33"/>
      <c r="D67" s="33"/>
      <c r="E67" s="33"/>
      <c r="F67" s="33"/>
      <c r="G67" s="33" t="s">
        <v>7</v>
      </c>
      <c r="H67" s="43"/>
      <c r="I67" s="43"/>
      <c r="J67" s="43"/>
      <c r="K67" s="43"/>
      <c r="L67" s="43"/>
      <c r="M67" s="43"/>
      <c r="N67" s="117" t="s">
        <v>101</v>
      </c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7"/>
      <c r="AH67" s="17"/>
      <c r="AI67" s="17"/>
      <c r="AJ67" s="17"/>
      <c r="AK67" s="17"/>
      <c r="AL67" s="17"/>
      <c r="AM67" s="17"/>
      <c r="AN67" s="17"/>
    </row>
    <row r="68" spans="1:40" ht="18" customHeight="1">
      <c r="A68" s="17"/>
      <c r="B68" s="33"/>
      <c r="C68" s="33"/>
      <c r="D68" s="33"/>
      <c r="E68" s="33"/>
      <c r="F68" s="33"/>
      <c r="G68" s="33"/>
      <c r="H68" s="43"/>
      <c r="I68" s="43"/>
      <c r="J68" s="44"/>
      <c r="K68" s="44"/>
      <c r="L68" s="44"/>
      <c r="M68" s="44"/>
      <c r="N68" s="117" t="s">
        <v>102</v>
      </c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7"/>
      <c r="AH68" s="17"/>
      <c r="AI68" s="17"/>
      <c r="AJ68" s="17"/>
      <c r="AK68" s="17"/>
      <c r="AL68" s="17"/>
      <c r="AM68" s="17"/>
      <c r="AN68" s="17"/>
    </row>
    <row r="69" spans="1:40" ht="25.5" customHeight="1">
      <c r="A69" s="17"/>
      <c r="B69" s="33"/>
      <c r="C69" s="33"/>
      <c r="D69" s="33"/>
      <c r="E69" s="33"/>
      <c r="F69" s="33"/>
      <c r="G69" s="33" t="s">
        <v>103</v>
      </c>
      <c r="H69" s="43"/>
      <c r="I69" s="43"/>
      <c r="J69" s="117"/>
      <c r="K69" s="117"/>
      <c r="L69" s="117"/>
      <c r="M69" s="117"/>
      <c r="N69" s="117"/>
      <c r="O69" s="117"/>
      <c r="P69" s="117"/>
      <c r="Q69" s="44"/>
      <c r="R69" s="117" t="s">
        <v>104</v>
      </c>
      <c r="S69" s="117"/>
      <c r="T69" s="117"/>
      <c r="U69" s="117"/>
      <c r="V69" s="117"/>
      <c r="W69" s="117"/>
      <c r="X69" s="44"/>
      <c r="Y69" s="44"/>
      <c r="Z69" s="44"/>
      <c r="AA69" s="44"/>
      <c r="AB69" s="44"/>
      <c r="AC69" s="44"/>
      <c r="AD69" s="44"/>
      <c r="AE69" s="44"/>
      <c r="AF69" s="44"/>
      <c r="AG69" s="17"/>
      <c r="AH69" s="17"/>
      <c r="AI69" s="17"/>
      <c r="AJ69" s="17"/>
      <c r="AK69" s="17"/>
      <c r="AL69" s="17"/>
      <c r="AM69" s="17"/>
      <c r="AN69" s="17"/>
    </row>
    <row r="70" spans="1:40" ht="20.25" customHeight="1">
      <c r="A70" s="17"/>
      <c r="B70" s="33"/>
      <c r="C70" s="33"/>
      <c r="D70" s="33"/>
      <c r="E70" s="33"/>
      <c r="F70" s="33"/>
      <c r="G70" s="33"/>
      <c r="H70" s="33"/>
      <c r="I70" s="33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17"/>
      <c r="AH70" s="17"/>
      <c r="AI70" s="17"/>
      <c r="AJ70" s="17"/>
      <c r="AK70" s="17"/>
      <c r="AL70" s="17"/>
      <c r="AM70" s="17"/>
      <c r="AN70" s="17"/>
    </row>
    <row r="71" spans="1:40" ht="6" customHeight="1">
      <c r="A71" s="17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17"/>
      <c r="AH71" s="17"/>
      <c r="AI71" s="17"/>
      <c r="AJ71" s="17"/>
      <c r="AK71" s="17"/>
      <c r="AL71" s="17"/>
      <c r="AM71" s="17"/>
      <c r="AN71" s="17"/>
    </row>
    <row r="72" spans="1:40" ht="12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ht="12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ht="12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ht="12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ht="12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12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12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12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ht="12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ht="12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ht="12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ht="12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ht="12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ht="12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ht="12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2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2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2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2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2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2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ht="12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ht="12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ht="12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ht="12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ht="12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ht="12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ht="12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ht="12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ht="12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ht="12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ht="12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ht="12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ht="12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ht="12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ht="12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ht="12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</sheetData>
  <sheetProtection insertRows="0" selectLockedCells="1"/>
  <mergeCells count="306">
    <mergeCell ref="B11:W11"/>
    <mergeCell ref="X11:AL11"/>
    <mergeCell ref="AM11:AN11"/>
    <mergeCell ref="N2:AF3"/>
    <mergeCell ref="B5:Y5"/>
    <mergeCell ref="AE5:AN5"/>
    <mergeCell ref="B8:AD8"/>
    <mergeCell ref="AE8:AN8"/>
    <mergeCell ref="B14:W14"/>
    <mergeCell ref="X14:AF14"/>
    <mergeCell ref="AG14:AN14"/>
    <mergeCell ref="K18:P19"/>
    <mergeCell ref="Q18:X19"/>
    <mergeCell ref="Y18:AI19"/>
    <mergeCell ref="AJ18:AN19"/>
    <mergeCell ref="L20:M20"/>
    <mergeCell ref="O20:P20"/>
    <mergeCell ref="W20:X20"/>
    <mergeCell ref="Y20:AN25"/>
    <mergeCell ref="L21:M21"/>
    <mergeCell ref="O21:P21"/>
    <mergeCell ref="W21:X21"/>
    <mergeCell ref="L22:M22"/>
    <mergeCell ref="O22:P22"/>
    <mergeCell ref="W22:X22"/>
    <mergeCell ref="L23:M23"/>
    <mergeCell ref="O23:P23"/>
    <mergeCell ref="W23:X23"/>
    <mergeCell ref="L24:M24"/>
    <mergeCell ref="O24:P24"/>
    <mergeCell ref="W24:X24"/>
    <mergeCell ref="AI29:AN29"/>
    <mergeCell ref="K25:P25"/>
    <mergeCell ref="W25:X25"/>
    <mergeCell ref="B27:B29"/>
    <mergeCell ref="G27:S29"/>
    <mergeCell ref="T27:U29"/>
    <mergeCell ref="V27:X29"/>
    <mergeCell ref="V30:X30"/>
    <mergeCell ref="Y30:AA30"/>
    <mergeCell ref="C31:D31"/>
    <mergeCell ref="Y27:AN27"/>
    <mergeCell ref="E28:F28"/>
    <mergeCell ref="Y28:AE28"/>
    <mergeCell ref="AF28:AN28"/>
    <mergeCell ref="Y29:AA29"/>
    <mergeCell ref="AB29:AE29"/>
    <mergeCell ref="AF29:AH29"/>
    <mergeCell ref="C30:D30"/>
    <mergeCell ref="E30:F30"/>
    <mergeCell ref="G30:S30"/>
    <mergeCell ref="T30:U30"/>
    <mergeCell ref="E31:F31"/>
    <mergeCell ref="G31:S31"/>
    <mergeCell ref="T31:U31"/>
    <mergeCell ref="AF32:AH32"/>
    <mergeCell ref="V31:X31"/>
    <mergeCell ref="Y31:AA31"/>
    <mergeCell ref="AB31:AE31"/>
    <mergeCell ref="AI32:AN32"/>
    <mergeCell ref="AB30:AE30"/>
    <mergeCell ref="AF30:AH30"/>
    <mergeCell ref="AI30:AN30"/>
    <mergeCell ref="AF31:AH31"/>
    <mergeCell ref="AI31:AN31"/>
    <mergeCell ref="AB33:AE33"/>
    <mergeCell ref="AF33:AH33"/>
    <mergeCell ref="AI33:AN33"/>
    <mergeCell ref="C32:D32"/>
    <mergeCell ref="E32:F32"/>
    <mergeCell ref="G32:S32"/>
    <mergeCell ref="T32:U32"/>
    <mergeCell ref="V32:X32"/>
    <mergeCell ref="Y32:AA32"/>
    <mergeCell ref="AB32:AE32"/>
    <mergeCell ref="V34:X34"/>
    <mergeCell ref="Y34:AA34"/>
    <mergeCell ref="C33:D33"/>
    <mergeCell ref="E33:F33"/>
    <mergeCell ref="G33:S33"/>
    <mergeCell ref="T33:U33"/>
    <mergeCell ref="V33:X33"/>
    <mergeCell ref="Y33:AA33"/>
    <mergeCell ref="C34:D34"/>
    <mergeCell ref="E34:F34"/>
    <mergeCell ref="G34:S34"/>
    <mergeCell ref="T34:U34"/>
    <mergeCell ref="AI35:AN35"/>
    <mergeCell ref="AB34:AE34"/>
    <mergeCell ref="AF34:AH34"/>
    <mergeCell ref="AI34:AN34"/>
    <mergeCell ref="V35:X35"/>
    <mergeCell ref="Y35:AA35"/>
    <mergeCell ref="AB35:AE35"/>
    <mergeCell ref="AF35:AH35"/>
    <mergeCell ref="C35:D35"/>
    <mergeCell ref="E35:F35"/>
    <mergeCell ref="G35:S35"/>
    <mergeCell ref="T35:U35"/>
    <mergeCell ref="V36:X36"/>
    <mergeCell ref="Y36:AA36"/>
    <mergeCell ref="AF37:AH37"/>
    <mergeCell ref="AI37:AN37"/>
    <mergeCell ref="AB36:AE36"/>
    <mergeCell ref="AF36:AH36"/>
    <mergeCell ref="AI36:AN36"/>
    <mergeCell ref="V37:X37"/>
    <mergeCell ref="Y37:AA37"/>
    <mergeCell ref="AB37:AE37"/>
    <mergeCell ref="C36:D36"/>
    <mergeCell ref="E36:F36"/>
    <mergeCell ref="G36:S36"/>
    <mergeCell ref="T36:U36"/>
    <mergeCell ref="C37:D37"/>
    <mergeCell ref="E37:F37"/>
    <mergeCell ref="G37:S37"/>
    <mergeCell ref="T37:U37"/>
    <mergeCell ref="AI39:AN39"/>
    <mergeCell ref="C38:D38"/>
    <mergeCell ref="E38:F38"/>
    <mergeCell ref="G38:S38"/>
    <mergeCell ref="T38:U38"/>
    <mergeCell ref="V38:X38"/>
    <mergeCell ref="Y38:AA38"/>
    <mergeCell ref="AB38:AE38"/>
    <mergeCell ref="AF38:AH38"/>
    <mergeCell ref="AI38:AN38"/>
    <mergeCell ref="V39:X39"/>
    <mergeCell ref="Y39:AA39"/>
    <mergeCell ref="AB39:AE39"/>
    <mergeCell ref="AF39:AH39"/>
    <mergeCell ref="C39:D39"/>
    <mergeCell ref="E39:F39"/>
    <mergeCell ref="G39:S39"/>
    <mergeCell ref="T39:U39"/>
    <mergeCell ref="V40:X40"/>
    <mergeCell ref="Y40:AA40"/>
    <mergeCell ref="AF41:AH41"/>
    <mergeCell ref="AI41:AN41"/>
    <mergeCell ref="AB40:AE40"/>
    <mergeCell ref="AF40:AH40"/>
    <mergeCell ref="AI40:AN40"/>
    <mergeCell ref="V41:X41"/>
    <mergeCell ref="Y41:AA41"/>
    <mergeCell ref="AB41:AE41"/>
    <mergeCell ref="C40:D40"/>
    <mergeCell ref="E40:F40"/>
    <mergeCell ref="G40:S40"/>
    <mergeCell ref="T40:U40"/>
    <mergeCell ref="C41:D41"/>
    <mergeCell ref="E41:F41"/>
    <mergeCell ref="G41:S41"/>
    <mergeCell ref="T41:U41"/>
    <mergeCell ref="AI43:AN43"/>
    <mergeCell ref="C42:D42"/>
    <mergeCell ref="E42:F42"/>
    <mergeCell ref="G42:S42"/>
    <mergeCell ref="T42:U42"/>
    <mergeCell ref="V42:X42"/>
    <mergeCell ref="Y42:AA42"/>
    <mergeCell ref="AB42:AE42"/>
    <mergeCell ref="AF42:AH42"/>
    <mergeCell ref="AI42:AN42"/>
    <mergeCell ref="V43:X43"/>
    <mergeCell ref="Y43:AA43"/>
    <mergeCell ref="AB43:AE43"/>
    <mergeCell ref="AF43:AH43"/>
    <mergeCell ref="C43:D43"/>
    <mergeCell ref="E43:F43"/>
    <mergeCell ref="G43:S43"/>
    <mergeCell ref="T43:U43"/>
    <mergeCell ref="V44:X44"/>
    <mergeCell ref="Y44:AA44"/>
    <mergeCell ref="AF45:AH45"/>
    <mergeCell ref="AI45:AN45"/>
    <mergeCell ref="AB44:AE44"/>
    <mergeCell ref="AF44:AH44"/>
    <mergeCell ref="AI44:AN44"/>
    <mergeCell ref="V45:X45"/>
    <mergeCell ref="Y45:AA45"/>
    <mergeCell ref="AB45:AE45"/>
    <mergeCell ref="C44:D44"/>
    <mergeCell ref="E44:F44"/>
    <mergeCell ref="G44:S44"/>
    <mergeCell ref="T44:U44"/>
    <mergeCell ref="C45:D45"/>
    <mergeCell ref="E45:F45"/>
    <mergeCell ref="G45:S45"/>
    <mergeCell ref="T45:U45"/>
    <mergeCell ref="AI47:AN47"/>
    <mergeCell ref="C46:D46"/>
    <mergeCell ref="E46:F46"/>
    <mergeCell ref="G46:S46"/>
    <mergeCell ref="T46:U46"/>
    <mergeCell ref="V46:X46"/>
    <mergeCell ref="Y46:AA46"/>
    <mergeCell ref="AB46:AE46"/>
    <mergeCell ref="AF46:AH46"/>
    <mergeCell ref="AI46:AN46"/>
    <mergeCell ref="V47:X47"/>
    <mergeCell ref="Y47:AA47"/>
    <mergeCell ref="AB47:AE47"/>
    <mergeCell ref="AF47:AH47"/>
    <mergeCell ref="C47:D47"/>
    <mergeCell ref="E47:F47"/>
    <mergeCell ref="G47:S47"/>
    <mergeCell ref="T47:U47"/>
    <mergeCell ref="V48:X48"/>
    <mergeCell ref="Y48:AA48"/>
    <mergeCell ref="AF49:AH49"/>
    <mergeCell ref="AI49:AN49"/>
    <mergeCell ref="AB48:AE48"/>
    <mergeCell ref="AF48:AH48"/>
    <mergeCell ref="AI48:AN48"/>
    <mergeCell ref="V49:X49"/>
    <mergeCell ref="Y49:AA49"/>
    <mergeCell ref="AB49:AE49"/>
    <mergeCell ref="C48:D48"/>
    <mergeCell ref="E48:F48"/>
    <mergeCell ref="G48:S48"/>
    <mergeCell ref="T48:U48"/>
    <mergeCell ref="AF50:AH50"/>
    <mergeCell ref="AI50:AN50"/>
    <mergeCell ref="C49:D49"/>
    <mergeCell ref="E49:F49"/>
    <mergeCell ref="G49:S49"/>
    <mergeCell ref="T49:U49"/>
    <mergeCell ref="AB51:AE51"/>
    <mergeCell ref="AF51:AH51"/>
    <mergeCell ref="AI51:AN51"/>
    <mergeCell ref="C50:D50"/>
    <mergeCell ref="E50:F50"/>
    <mergeCell ref="G50:S50"/>
    <mergeCell ref="T50:U50"/>
    <mergeCell ref="V50:X50"/>
    <mergeCell ref="Y50:AA50"/>
    <mergeCell ref="AB50:AE50"/>
    <mergeCell ref="T51:U51"/>
    <mergeCell ref="V51:X51"/>
    <mergeCell ref="Y51:AA51"/>
    <mergeCell ref="C52:D52"/>
    <mergeCell ref="T52:U52"/>
    <mergeCell ref="C53:D53"/>
    <mergeCell ref="C51:D51"/>
    <mergeCell ref="E51:F51"/>
    <mergeCell ref="G51:S51"/>
    <mergeCell ref="E52:F52"/>
    <mergeCell ref="G52:S52"/>
    <mergeCell ref="E53:F53"/>
    <mergeCell ref="G53:S53"/>
    <mergeCell ref="V52:X52"/>
    <mergeCell ref="Y52:AA52"/>
    <mergeCell ref="T53:U53"/>
    <mergeCell ref="AI54:AN54"/>
    <mergeCell ref="V54:X54"/>
    <mergeCell ref="Y54:AA54"/>
    <mergeCell ref="AB54:AE54"/>
    <mergeCell ref="AF54:AH54"/>
    <mergeCell ref="V53:X53"/>
    <mergeCell ref="Y53:AA53"/>
    <mergeCell ref="AI52:AN52"/>
    <mergeCell ref="AF53:AH53"/>
    <mergeCell ref="AI53:AN53"/>
    <mergeCell ref="AB53:AE53"/>
    <mergeCell ref="AB52:AE52"/>
    <mergeCell ref="AF52:AH52"/>
    <mergeCell ref="C54:D54"/>
    <mergeCell ref="E54:F54"/>
    <mergeCell ref="G54:S54"/>
    <mergeCell ref="T54:U54"/>
    <mergeCell ref="AI56:AN56"/>
    <mergeCell ref="C55:D55"/>
    <mergeCell ref="E55:F55"/>
    <mergeCell ref="G55:S55"/>
    <mergeCell ref="T55:U55"/>
    <mergeCell ref="V55:X55"/>
    <mergeCell ref="Y55:AA55"/>
    <mergeCell ref="AB55:AE55"/>
    <mergeCell ref="AF55:AH55"/>
    <mergeCell ref="AI55:AN55"/>
    <mergeCell ref="AF57:AH57"/>
    <mergeCell ref="AI57:AN57"/>
    <mergeCell ref="C56:D56"/>
    <mergeCell ref="E56:F56"/>
    <mergeCell ref="G56:S56"/>
    <mergeCell ref="T56:U56"/>
    <mergeCell ref="V56:X56"/>
    <mergeCell ref="Y56:AA56"/>
    <mergeCell ref="AB56:AE56"/>
    <mergeCell ref="AF56:AH56"/>
    <mergeCell ref="AI58:AN58"/>
    <mergeCell ref="F60:AM63"/>
    <mergeCell ref="N67:AF67"/>
    <mergeCell ref="C57:D57"/>
    <mergeCell ref="E57:F57"/>
    <mergeCell ref="G57:S57"/>
    <mergeCell ref="T57:U57"/>
    <mergeCell ref="V57:X57"/>
    <mergeCell ref="Y57:AA57"/>
    <mergeCell ref="AB57:AE57"/>
    <mergeCell ref="N68:AF68"/>
    <mergeCell ref="J69:P69"/>
    <mergeCell ref="Y58:AA58"/>
    <mergeCell ref="AB58:AE58"/>
    <mergeCell ref="AF58:AH58"/>
    <mergeCell ref="R69:W69"/>
  </mergeCells>
  <printOptions/>
  <pageMargins left="0.45" right="0.07874015748031496" top="0.3937007874015748" bottom="0.1968503937007874" header="0.1968503937007874" footer="0.07874015748031496"/>
  <pageSetup horizontalDpi="300" verticalDpi="300" orientation="landscape" paperSize="9" scale="53" r:id="rId2"/>
  <headerFooter alignWithMargins="0">
    <oddFooter>&amp;L&amp;8&amp;P / &amp;N&amp;R&amp;8&amp;F  / &amp;A</oddFooter>
  </headerFooter>
  <colBreaks count="1" manualBreakCount="1">
    <brk id="40" min="1" max="7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selection activeCell="P46" sqref="P46"/>
    </sheetView>
  </sheetViews>
  <sheetFormatPr defaultColWidth="9.140625" defaultRowHeight="12.75"/>
  <cols>
    <col min="1" max="1" width="2.57421875" style="46" customWidth="1"/>
    <col min="2" max="2" width="2.00390625" style="46" customWidth="1"/>
    <col min="3" max="3" width="4.57421875" style="46" customWidth="1"/>
    <col min="4" max="5" width="3.00390625" style="46" customWidth="1"/>
    <col min="6" max="6" width="6.8515625" style="46" customWidth="1"/>
    <col min="7" max="7" width="4.28125" style="46" customWidth="1"/>
    <col min="8" max="8" width="6.28125" style="46" customWidth="1"/>
    <col min="9" max="9" width="5.00390625" style="46" customWidth="1"/>
    <col min="10" max="10" width="4.28125" style="46" customWidth="1"/>
    <col min="11" max="11" width="6.8515625" style="46" customWidth="1"/>
    <col min="12" max="12" width="6.140625" style="46" customWidth="1"/>
    <col min="13" max="13" width="3.57421875" style="46" customWidth="1"/>
    <col min="14" max="14" width="2.7109375" style="46" customWidth="1"/>
    <col min="15" max="15" width="1.8515625" style="46" customWidth="1"/>
    <col min="16" max="16" width="12.28125" style="46" customWidth="1"/>
    <col min="17" max="17" width="5.00390625" style="46" customWidth="1"/>
    <col min="18" max="18" width="4.57421875" style="46" customWidth="1"/>
    <col min="19" max="19" width="9.57421875" style="46" customWidth="1"/>
    <col min="20" max="20" width="4.28125" style="46" customWidth="1"/>
    <col min="21" max="21" width="4.00390625" style="46" customWidth="1"/>
    <col min="22" max="22" width="10.421875" style="46" customWidth="1"/>
    <col min="23" max="23" width="4.57421875" style="46" customWidth="1"/>
    <col min="24" max="24" width="3.57421875" style="46" customWidth="1"/>
    <col min="25" max="25" width="14.57421875" style="46" customWidth="1"/>
  </cols>
  <sheetData>
    <row r="1" spans="1:25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5">
      <c r="A3" s="45"/>
      <c r="B3" s="45"/>
      <c r="C3" s="45"/>
      <c r="D3" s="45"/>
      <c r="E3" s="45"/>
      <c r="F3" s="45"/>
      <c r="G3" s="45"/>
      <c r="H3" s="45"/>
      <c r="I3" s="45" t="s">
        <v>130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2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2" customHeight="1">
      <c r="A5" s="46" t="s">
        <v>131</v>
      </c>
      <c r="H5" s="50" t="s">
        <v>132</v>
      </c>
      <c r="N5" s="51"/>
      <c r="P5" s="50" t="s">
        <v>133</v>
      </c>
      <c r="Q5" s="52"/>
      <c r="R5" s="52"/>
      <c r="S5" s="51"/>
      <c r="U5" s="53" t="s">
        <v>134</v>
      </c>
      <c r="V5" s="54"/>
      <c r="W5" s="54"/>
      <c r="X5" s="54"/>
      <c r="Y5" s="55"/>
    </row>
    <row r="6" spans="1:25" ht="12" customHeight="1">
      <c r="A6" s="56" t="s">
        <v>135</v>
      </c>
      <c r="B6" s="221" t="s">
        <v>136</v>
      </c>
      <c r="C6" s="222"/>
      <c r="E6" s="56"/>
      <c r="F6" s="46" t="s">
        <v>137</v>
      </c>
      <c r="H6" s="223" t="s">
        <v>164</v>
      </c>
      <c r="I6" s="224"/>
      <c r="J6" s="224"/>
      <c r="K6" s="224"/>
      <c r="L6" s="224"/>
      <c r="M6" s="224"/>
      <c r="N6" s="225"/>
      <c r="P6" s="223" t="s">
        <v>169</v>
      </c>
      <c r="Q6" s="224"/>
      <c r="R6" s="224"/>
      <c r="S6" s="225"/>
      <c r="U6" s="223" t="s">
        <v>165</v>
      </c>
      <c r="V6" s="224"/>
      <c r="W6" s="224"/>
      <c r="X6" s="224"/>
      <c r="Y6" s="225"/>
    </row>
    <row r="7" spans="1:25" ht="12" customHeight="1">
      <c r="A7" s="52"/>
      <c r="B7" s="47"/>
      <c r="C7" s="57"/>
      <c r="E7" s="52"/>
      <c r="H7" s="52"/>
      <c r="I7" s="52"/>
      <c r="J7" s="52"/>
      <c r="K7" s="52"/>
      <c r="L7" s="52"/>
      <c r="M7" s="52"/>
      <c r="N7" s="52"/>
      <c r="P7" s="52"/>
      <c r="Q7" s="52"/>
      <c r="R7" s="52"/>
      <c r="S7" s="52"/>
      <c r="U7" s="52"/>
      <c r="V7" s="52"/>
      <c r="W7" s="52"/>
      <c r="X7" s="52"/>
      <c r="Y7" s="52"/>
    </row>
    <row r="8" spans="1:25" ht="12" customHeight="1">
      <c r="A8" s="50" t="s">
        <v>138</v>
      </c>
      <c r="I8" s="50"/>
      <c r="J8" s="50" t="s">
        <v>139</v>
      </c>
      <c r="U8" s="52"/>
      <c r="V8" s="52"/>
      <c r="Y8" s="51"/>
    </row>
    <row r="9" spans="1:25" ht="12" customHeight="1">
      <c r="A9" s="58" t="s">
        <v>140</v>
      </c>
      <c r="B9" s="59"/>
      <c r="C9" s="59"/>
      <c r="D9" s="59"/>
      <c r="E9" s="59"/>
      <c r="F9" s="59"/>
      <c r="G9" s="59"/>
      <c r="H9" s="60"/>
      <c r="I9" s="50"/>
      <c r="J9" s="223" t="s">
        <v>127</v>
      </c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5"/>
    </row>
    <row r="10" ht="12" customHeight="1"/>
    <row r="11" spans="1:14" ht="12" customHeight="1">
      <c r="A11" s="50" t="s">
        <v>141</v>
      </c>
      <c r="F11" s="222" t="s">
        <v>99</v>
      </c>
      <c r="G11" s="222"/>
      <c r="H11" s="222"/>
      <c r="I11" s="222"/>
      <c r="J11" s="222"/>
      <c r="K11" s="222"/>
      <c r="L11" s="222"/>
      <c r="M11" s="222"/>
      <c r="N11" s="222"/>
    </row>
    <row r="12" ht="12" customHeight="1"/>
    <row r="13" spans="1:25" ht="12.75">
      <c r="A13" s="50" t="s">
        <v>142</v>
      </c>
      <c r="B13" s="52"/>
      <c r="C13" s="54"/>
      <c r="D13" s="54"/>
      <c r="E13" s="54"/>
      <c r="F13" s="54"/>
      <c r="G13" s="267" t="s">
        <v>168</v>
      </c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</row>
    <row r="14" spans="1:25" ht="12.75" customHeight="1">
      <c r="A14" s="226"/>
      <c r="B14" s="227"/>
      <c r="C14" s="227"/>
      <c r="D14" s="227"/>
      <c r="E14" s="228"/>
      <c r="F14" s="229" t="s">
        <v>143</v>
      </c>
      <c r="G14" s="230"/>
      <c r="H14" s="230"/>
      <c r="I14" s="230"/>
      <c r="J14" s="230"/>
      <c r="K14" s="231"/>
      <c r="L14" s="61" t="s">
        <v>144</v>
      </c>
      <c r="M14" s="235" t="s">
        <v>145</v>
      </c>
      <c r="N14" s="235"/>
      <c r="O14" s="235"/>
      <c r="P14" s="235"/>
      <c r="Q14" s="236" t="s">
        <v>146</v>
      </c>
      <c r="R14" s="236"/>
      <c r="S14" s="236"/>
      <c r="T14" s="236" t="s">
        <v>147</v>
      </c>
      <c r="U14" s="236"/>
      <c r="V14" s="236"/>
      <c r="W14" s="236" t="s">
        <v>148</v>
      </c>
      <c r="X14" s="236"/>
      <c r="Y14" s="236"/>
    </row>
    <row r="15" spans="1:25" ht="12.75" customHeight="1">
      <c r="A15" s="223"/>
      <c r="B15" s="224"/>
      <c r="C15" s="224"/>
      <c r="D15" s="224"/>
      <c r="E15" s="225"/>
      <c r="F15" s="232"/>
      <c r="G15" s="233"/>
      <c r="H15" s="233"/>
      <c r="I15" s="233"/>
      <c r="J15" s="233"/>
      <c r="K15" s="234"/>
      <c r="L15" s="63" t="s">
        <v>149</v>
      </c>
      <c r="M15" s="237" t="s">
        <v>150</v>
      </c>
      <c r="N15" s="237"/>
      <c r="O15" s="237"/>
      <c r="P15" s="237"/>
      <c r="Q15" s="62" t="s">
        <v>149</v>
      </c>
      <c r="R15" s="236" t="s">
        <v>150</v>
      </c>
      <c r="S15" s="236"/>
      <c r="T15" s="62" t="s">
        <v>149</v>
      </c>
      <c r="U15" s="236" t="s">
        <v>150</v>
      </c>
      <c r="V15" s="236"/>
      <c r="W15" s="62" t="s">
        <v>149</v>
      </c>
      <c r="X15" s="236" t="s">
        <v>150</v>
      </c>
      <c r="Y15" s="236"/>
    </row>
    <row r="16" spans="1:25" ht="12.75" customHeight="1">
      <c r="A16" s="238" t="s">
        <v>151</v>
      </c>
      <c r="B16" s="238"/>
      <c r="C16" s="238"/>
      <c r="D16" s="238"/>
      <c r="E16" s="238"/>
      <c r="F16" s="239" t="s">
        <v>152</v>
      </c>
      <c r="G16" s="240"/>
      <c r="H16" s="240"/>
      <c r="I16" s="240"/>
      <c r="J16" s="240"/>
      <c r="K16" s="241"/>
      <c r="L16" s="56">
        <v>100</v>
      </c>
      <c r="M16" s="242">
        <v>9045.89</v>
      </c>
      <c r="N16" s="243"/>
      <c r="O16" s="243"/>
      <c r="P16" s="244"/>
      <c r="Q16" s="56">
        <v>40</v>
      </c>
      <c r="R16" s="245">
        <f>(Q16/100)*M16</f>
        <v>3618.3559999999998</v>
      </c>
      <c r="S16" s="245"/>
      <c r="T16" s="56">
        <v>30</v>
      </c>
      <c r="U16" s="245">
        <f>(T16/100)*M16</f>
        <v>2713.767</v>
      </c>
      <c r="V16" s="245"/>
      <c r="W16" s="56">
        <v>30</v>
      </c>
      <c r="X16" s="245">
        <f>(W16/100)*M16</f>
        <v>2713.767</v>
      </c>
      <c r="Y16" s="245"/>
    </row>
    <row r="17" spans="1:25" ht="12.75" customHeight="1">
      <c r="A17" s="238"/>
      <c r="B17" s="238"/>
      <c r="C17" s="238"/>
      <c r="D17" s="238"/>
      <c r="E17" s="238"/>
      <c r="F17" s="239" t="s">
        <v>153</v>
      </c>
      <c r="G17" s="240"/>
      <c r="H17" s="240"/>
      <c r="I17" s="240"/>
      <c r="J17" s="240"/>
      <c r="K17" s="241"/>
      <c r="L17" s="56">
        <v>100</v>
      </c>
      <c r="M17" s="242">
        <v>131723.87</v>
      </c>
      <c r="N17" s="243"/>
      <c r="O17" s="243"/>
      <c r="P17" s="244"/>
      <c r="Q17" s="56">
        <v>40</v>
      </c>
      <c r="R17" s="245">
        <f>(Q17/100)*M17</f>
        <v>52689.548</v>
      </c>
      <c r="S17" s="245"/>
      <c r="T17" s="56">
        <v>30</v>
      </c>
      <c r="U17" s="245">
        <f>(T17/100)*M17</f>
        <v>39517.161</v>
      </c>
      <c r="V17" s="245"/>
      <c r="W17" s="56">
        <v>30</v>
      </c>
      <c r="X17" s="245">
        <f>(W17/100)*M17</f>
        <v>39517.161</v>
      </c>
      <c r="Y17" s="245"/>
    </row>
    <row r="18" spans="1:25" ht="12.75" customHeight="1">
      <c r="A18" s="238"/>
      <c r="B18" s="238"/>
      <c r="C18" s="238"/>
      <c r="D18" s="238"/>
      <c r="E18" s="238"/>
      <c r="F18" s="239" t="s">
        <v>154</v>
      </c>
      <c r="G18" s="240"/>
      <c r="H18" s="240"/>
      <c r="I18" s="240"/>
      <c r="J18" s="240"/>
      <c r="K18" s="241"/>
      <c r="L18" s="56">
        <v>100</v>
      </c>
      <c r="M18" s="242">
        <v>54901.39</v>
      </c>
      <c r="N18" s="243"/>
      <c r="O18" s="243"/>
      <c r="P18" s="244"/>
      <c r="Q18" s="56">
        <v>40</v>
      </c>
      <c r="R18" s="245">
        <f>(Q18/100)*M18</f>
        <v>21960.556</v>
      </c>
      <c r="S18" s="245"/>
      <c r="T18" s="56">
        <v>30</v>
      </c>
      <c r="U18" s="245">
        <f>(T18/100)*M18</f>
        <v>16470.416999999998</v>
      </c>
      <c r="V18" s="245"/>
      <c r="W18" s="56">
        <v>30</v>
      </c>
      <c r="X18" s="245">
        <f>(W18/100)*M18</f>
        <v>16470.416999999998</v>
      </c>
      <c r="Y18" s="245"/>
    </row>
    <row r="19" spans="1:25" ht="12.75" customHeight="1">
      <c r="A19" s="238"/>
      <c r="B19" s="238"/>
      <c r="C19" s="238"/>
      <c r="D19" s="238"/>
      <c r="E19" s="238"/>
      <c r="F19" s="246" t="s">
        <v>155</v>
      </c>
      <c r="G19" s="247"/>
      <c r="H19" s="247"/>
      <c r="I19" s="247"/>
      <c r="J19" s="247"/>
      <c r="K19" s="248"/>
      <c r="L19" s="56">
        <v>100</v>
      </c>
      <c r="M19" s="242">
        <v>50178.85</v>
      </c>
      <c r="N19" s="243"/>
      <c r="O19" s="243"/>
      <c r="P19" s="244"/>
      <c r="Q19" s="56">
        <v>40</v>
      </c>
      <c r="R19" s="245">
        <f>(Q19/100)*M19</f>
        <v>20071.54</v>
      </c>
      <c r="S19" s="245"/>
      <c r="T19" s="56">
        <v>30</v>
      </c>
      <c r="U19" s="245">
        <f>(T19/100)*M19</f>
        <v>15053.654999999999</v>
      </c>
      <c r="V19" s="245"/>
      <c r="W19" s="56">
        <v>30</v>
      </c>
      <c r="X19" s="245">
        <f>(W19/100)*M19</f>
        <v>15053.654999999999</v>
      </c>
      <c r="Y19" s="245"/>
    </row>
    <row r="20" spans="1:25" ht="12.75" customHeight="1">
      <c r="A20" s="238"/>
      <c r="B20" s="238"/>
      <c r="C20" s="238"/>
      <c r="D20" s="238"/>
      <c r="E20" s="238"/>
      <c r="F20" s="246"/>
      <c r="G20" s="247"/>
      <c r="H20" s="247"/>
      <c r="I20" s="247"/>
      <c r="J20" s="247"/>
      <c r="K20" s="248"/>
      <c r="L20" s="56"/>
      <c r="M20" s="242"/>
      <c r="N20" s="243"/>
      <c r="O20" s="243"/>
      <c r="P20" s="244"/>
      <c r="Q20" s="56"/>
      <c r="R20" s="242"/>
      <c r="S20" s="244"/>
      <c r="T20" s="56"/>
      <c r="U20" s="242"/>
      <c r="V20" s="244"/>
      <c r="W20" s="56"/>
      <c r="X20" s="242"/>
      <c r="Y20" s="244"/>
    </row>
    <row r="21" spans="1:25" ht="12.75" customHeight="1">
      <c r="A21" s="238"/>
      <c r="B21" s="238"/>
      <c r="C21" s="238"/>
      <c r="D21" s="238"/>
      <c r="E21" s="238"/>
      <c r="F21" s="246"/>
      <c r="G21" s="247"/>
      <c r="H21" s="247"/>
      <c r="I21" s="247"/>
      <c r="J21" s="247"/>
      <c r="K21" s="248"/>
      <c r="L21" s="56"/>
      <c r="M21" s="242"/>
      <c r="N21" s="243"/>
      <c r="O21" s="243"/>
      <c r="P21" s="244"/>
      <c r="Q21" s="56"/>
      <c r="R21" s="242"/>
      <c r="S21" s="244"/>
      <c r="T21" s="56"/>
      <c r="U21" s="242"/>
      <c r="V21" s="244"/>
      <c r="W21" s="56"/>
      <c r="X21" s="242"/>
      <c r="Y21" s="244"/>
    </row>
    <row r="22" spans="1:25" ht="12.75" customHeight="1">
      <c r="A22" s="238"/>
      <c r="B22" s="238"/>
      <c r="C22" s="238"/>
      <c r="D22" s="238"/>
      <c r="E22" s="238"/>
      <c r="F22" s="250"/>
      <c r="G22" s="251"/>
      <c r="H22" s="251"/>
      <c r="I22" s="251"/>
      <c r="J22" s="251"/>
      <c r="K22" s="252"/>
      <c r="L22" s="56"/>
      <c r="M22" s="242"/>
      <c r="N22" s="243"/>
      <c r="O22" s="243"/>
      <c r="P22" s="244"/>
      <c r="Q22" s="56"/>
      <c r="R22" s="242"/>
      <c r="S22" s="244"/>
      <c r="T22" s="56"/>
      <c r="U22" s="242"/>
      <c r="V22" s="244"/>
      <c r="W22" s="56"/>
      <c r="X22" s="242"/>
      <c r="Y22" s="244"/>
    </row>
    <row r="23" spans="1:25" ht="12.75" customHeight="1">
      <c r="A23" s="238"/>
      <c r="B23" s="238"/>
      <c r="C23" s="238"/>
      <c r="D23" s="238"/>
      <c r="E23" s="238"/>
      <c r="F23" s="236" t="s">
        <v>156</v>
      </c>
      <c r="G23" s="236"/>
      <c r="H23" s="236"/>
      <c r="I23" s="236"/>
      <c r="J23" s="236"/>
      <c r="K23" s="236"/>
      <c r="L23" s="56">
        <v>100</v>
      </c>
      <c r="M23" s="249">
        <f>SUM(M16:M22)</f>
        <v>245850.00000000003</v>
      </c>
      <c r="N23" s="249"/>
      <c r="O23" s="249"/>
      <c r="P23" s="249"/>
      <c r="Q23" s="56"/>
      <c r="R23" s="249">
        <f>SUM(R16:R22)</f>
        <v>98340</v>
      </c>
      <c r="S23" s="249"/>
      <c r="T23" s="67"/>
      <c r="U23" s="249">
        <f>SUM(U16:U22)</f>
        <v>73755</v>
      </c>
      <c r="V23" s="249"/>
      <c r="W23" s="67"/>
      <c r="X23" s="249">
        <f>SUM(X16:X22)</f>
        <v>73755</v>
      </c>
      <c r="Y23" s="249"/>
    </row>
    <row r="24" spans="1:25" ht="12.75" customHeight="1">
      <c r="A24" s="238"/>
      <c r="B24" s="238"/>
      <c r="C24" s="238"/>
      <c r="D24" s="238"/>
      <c r="E24" s="238"/>
      <c r="F24" s="236" t="s">
        <v>157</v>
      </c>
      <c r="G24" s="236"/>
      <c r="H24" s="236"/>
      <c r="I24" s="236"/>
      <c r="J24" s="236"/>
      <c r="K24" s="236"/>
      <c r="L24" s="56"/>
      <c r="M24" s="249">
        <f>SUM(M23)</f>
        <v>245850.00000000003</v>
      </c>
      <c r="N24" s="249"/>
      <c r="O24" s="249"/>
      <c r="P24" s="249"/>
      <c r="Q24" s="56"/>
      <c r="R24" s="249">
        <f>R23</f>
        <v>98340</v>
      </c>
      <c r="S24" s="249"/>
      <c r="T24" s="67"/>
      <c r="U24" s="249">
        <f>R24+U23</f>
        <v>172095</v>
      </c>
      <c r="V24" s="249"/>
      <c r="W24" s="67"/>
      <c r="X24" s="249">
        <f>U24+X23</f>
        <v>245850</v>
      </c>
      <c r="Y24" s="249"/>
    </row>
    <row r="25" spans="1:25" ht="12.75" customHeight="1">
      <c r="A25" s="253" t="s">
        <v>158</v>
      </c>
      <c r="B25" s="254"/>
      <c r="C25" s="254"/>
      <c r="D25" s="254"/>
      <c r="E25" s="255"/>
      <c r="F25" s="239" t="s">
        <v>152</v>
      </c>
      <c r="G25" s="240"/>
      <c r="H25" s="240"/>
      <c r="I25" s="240"/>
      <c r="J25" s="240"/>
      <c r="K25" s="241"/>
      <c r="L25" s="56">
        <v>100</v>
      </c>
      <c r="M25" s="245">
        <v>533.7</v>
      </c>
      <c r="N25" s="245"/>
      <c r="O25" s="245"/>
      <c r="P25" s="245"/>
      <c r="Q25" s="56">
        <v>40</v>
      </c>
      <c r="R25" s="242">
        <f>(Q25/100)*M25</f>
        <v>213.48000000000002</v>
      </c>
      <c r="S25" s="244"/>
      <c r="T25" s="56">
        <v>30</v>
      </c>
      <c r="U25" s="242">
        <f>(T25/100)*M25</f>
        <v>160.11</v>
      </c>
      <c r="V25" s="244"/>
      <c r="W25" s="56">
        <v>30</v>
      </c>
      <c r="X25" s="242">
        <f>(W25/100)*M25</f>
        <v>160.11</v>
      </c>
      <c r="Y25" s="244"/>
    </row>
    <row r="26" spans="1:25" ht="12.75" customHeight="1">
      <c r="A26" s="256"/>
      <c r="B26" s="257"/>
      <c r="C26" s="257"/>
      <c r="D26" s="257"/>
      <c r="E26" s="258"/>
      <c r="F26" s="64" t="s">
        <v>153</v>
      </c>
      <c r="G26" s="65"/>
      <c r="H26" s="65"/>
      <c r="I26" s="65"/>
      <c r="J26" s="65"/>
      <c r="K26" s="66"/>
      <c r="L26" s="56">
        <v>100</v>
      </c>
      <c r="M26" s="242">
        <v>7771.62</v>
      </c>
      <c r="N26" s="243"/>
      <c r="O26" s="243"/>
      <c r="P26" s="244"/>
      <c r="Q26" s="56">
        <v>40</v>
      </c>
      <c r="R26" s="242">
        <f>(Q26/100)*M26</f>
        <v>3108.648</v>
      </c>
      <c r="S26" s="244"/>
      <c r="T26" s="56">
        <v>30</v>
      </c>
      <c r="U26" s="242">
        <f>(T26/100)*M26</f>
        <v>2331.486</v>
      </c>
      <c r="V26" s="244"/>
      <c r="W26" s="56">
        <v>30</v>
      </c>
      <c r="X26" s="242">
        <f>(W26/100)*M26</f>
        <v>2331.486</v>
      </c>
      <c r="Y26" s="244"/>
    </row>
    <row r="27" spans="1:25" ht="12.75" customHeight="1">
      <c r="A27" s="256"/>
      <c r="B27" s="257"/>
      <c r="C27" s="257"/>
      <c r="D27" s="257"/>
      <c r="E27" s="258"/>
      <c r="F27" s="64" t="s">
        <v>154</v>
      </c>
      <c r="G27" s="65"/>
      <c r="H27" s="65"/>
      <c r="I27" s="65"/>
      <c r="J27" s="65"/>
      <c r="K27" s="66"/>
      <c r="L27" s="56">
        <v>100</v>
      </c>
      <c r="M27" s="242">
        <v>3239.15</v>
      </c>
      <c r="N27" s="243"/>
      <c r="O27" s="243"/>
      <c r="P27" s="244"/>
      <c r="Q27" s="56">
        <v>40</v>
      </c>
      <c r="R27" s="242">
        <f>(Q27/100)*M27</f>
        <v>1295.66</v>
      </c>
      <c r="S27" s="244"/>
      <c r="T27" s="56">
        <v>30</v>
      </c>
      <c r="U27" s="242">
        <f>(T27/100)*M27</f>
        <v>971.745</v>
      </c>
      <c r="V27" s="244"/>
      <c r="W27" s="56">
        <v>30</v>
      </c>
      <c r="X27" s="242">
        <f>(W27/100)*M27</f>
        <v>971.745</v>
      </c>
      <c r="Y27" s="244"/>
    </row>
    <row r="28" spans="1:25" ht="12.75" customHeight="1">
      <c r="A28" s="256"/>
      <c r="B28" s="257"/>
      <c r="C28" s="257"/>
      <c r="D28" s="257"/>
      <c r="E28" s="258"/>
      <c r="F28" s="246" t="s">
        <v>155</v>
      </c>
      <c r="G28" s="247"/>
      <c r="H28" s="247"/>
      <c r="I28" s="247"/>
      <c r="J28" s="247"/>
      <c r="K28" s="248"/>
      <c r="L28" s="56">
        <v>100</v>
      </c>
      <c r="M28" s="245">
        <v>2960.52</v>
      </c>
      <c r="N28" s="245"/>
      <c r="O28" s="245"/>
      <c r="P28" s="245"/>
      <c r="Q28" s="56">
        <v>40</v>
      </c>
      <c r="R28" s="242">
        <f>(Q28/100)*M28</f>
        <v>1184.208</v>
      </c>
      <c r="S28" s="244"/>
      <c r="T28" s="56">
        <v>30</v>
      </c>
      <c r="U28" s="242">
        <f>(T28/100)*M28</f>
        <v>888.156</v>
      </c>
      <c r="V28" s="244"/>
      <c r="W28" s="56">
        <v>30</v>
      </c>
      <c r="X28" s="242">
        <f>(W28/100)*M28</f>
        <v>888.156</v>
      </c>
      <c r="Y28" s="244"/>
    </row>
    <row r="29" spans="1:25" ht="12.75" customHeight="1">
      <c r="A29" s="256"/>
      <c r="B29" s="257"/>
      <c r="C29" s="257"/>
      <c r="D29" s="257"/>
      <c r="E29" s="258"/>
      <c r="F29" s="246"/>
      <c r="G29" s="247"/>
      <c r="H29" s="247"/>
      <c r="I29" s="247"/>
      <c r="J29" s="247"/>
      <c r="K29" s="248"/>
      <c r="L29" s="56"/>
      <c r="M29" s="242"/>
      <c r="N29" s="243"/>
      <c r="O29" s="243"/>
      <c r="P29" s="244"/>
      <c r="Q29" s="56"/>
      <c r="R29" s="242"/>
      <c r="S29" s="244"/>
      <c r="T29" s="56"/>
      <c r="U29" s="242"/>
      <c r="V29" s="244"/>
      <c r="W29" s="56"/>
      <c r="X29" s="242"/>
      <c r="Y29" s="244"/>
    </row>
    <row r="30" spans="1:25" ht="12.75" customHeight="1">
      <c r="A30" s="256"/>
      <c r="B30" s="257"/>
      <c r="C30" s="257"/>
      <c r="D30" s="257"/>
      <c r="E30" s="258"/>
      <c r="F30" s="246"/>
      <c r="G30" s="247"/>
      <c r="H30" s="247"/>
      <c r="I30" s="247"/>
      <c r="J30" s="247"/>
      <c r="K30" s="248"/>
      <c r="L30" s="56"/>
      <c r="M30" s="242"/>
      <c r="N30" s="243"/>
      <c r="O30" s="243"/>
      <c r="P30" s="244"/>
      <c r="Q30" s="56"/>
      <c r="R30" s="242"/>
      <c r="S30" s="244"/>
      <c r="T30" s="56"/>
      <c r="U30" s="242"/>
      <c r="V30" s="244"/>
      <c r="W30" s="56"/>
      <c r="X30" s="242"/>
      <c r="Y30" s="244"/>
    </row>
    <row r="31" spans="1:25" ht="12.75" customHeight="1">
      <c r="A31" s="256"/>
      <c r="B31" s="257"/>
      <c r="C31" s="257"/>
      <c r="D31" s="257"/>
      <c r="E31" s="258"/>
      <c r="F31" s="246"/>
      <c r="G31" s="247"/>
      <c r="H31" s="247"/>
      <c r="I31" s="247"/>
      <c r="J31" s="247"/>
      <c r="K31" s="248"/>
      <c r="L31" s="56"/>
      <c r="M31" s="242"/>
      <c r="N31" s="243"/>
      <c r="O31" s="243"/>
      <c r="P31" s="244"/>
      <c r="Q31" s="56"/>
      <c r="R31" s="242"/>
      <c r="S31" s="244"/>
      <c r="T31" s="56"/>
      <c r="U31" s="242"/>
      <c r="V31" s="244"/>
      <c r="W31" s="56"/>
      <c r="X31" s="242"/>
      <c r="Y31" s="244"/>
    </row>
    <row r="32" spans="1:25" ht="12.75" customHeight="1">
      <c r="A32" s="256"/>
      <c r="B32" s="257"/>
      <c r="C32" s="257"/>
      <c r="D32" s="257"/>
      <c r="E32" s="258"/>
      <c r="F32" s="250"/>
      <c r="G32" s="251"/>
      <c r="H32" s="251"/>
      <c r="I32" s="251"/>
      <c r="J32" s="251"/>
      <c r="K32" s="252"/>
      <c r="L32" s="56"/>
      <c r="M32" s="250"/>
      <c r="N32" s="251"/>
      <c r="O32" s="251"/>
      <c r="P32" s="252"/>
      <c r="Q32" s="56"/>
      <c r="R32" s="250"/>
      <c r="S32" s="252"/>
      <c r="T32" s="56"/>
      <c r="U32" s="261"/>
      <c r="V32" s="252"/>
      <c r="W32" s="56"/>
      <c r="X32" s="250"/>
      <c r="Y32" s="252"/>
    </row>
    <row r="33" spans="1:25" ht="12.75" customHeight="1">
      <c r="A33" s="256"/>
      <c r="B33" s="257"/>
      <c r="C33" s="257"/>
      <c r="D33" s="257"/>
      <c r="E33" s="258"/>
      <c r="F33" s="236" t="s">
        <v>156</v>
      </c>
      <c r="G33" s="236"/>
      <c r="H33" s="236"/>
      <c r="I33" s="236"/>
      <c r="J33" s="236"/>
      <c r="K33" s="236"/>
      <c r="L33" s="56">
        <v>100</v>
      </c>
      <c r="M33" s="259">
        <f>SUM(M25:M32)</f>
        <v>14504.99</v>
      </c>
      <c r="N33" s="260"/>
      <c r="O33" s="260"/>
      <c r="P33" s="260"/>
      <c r="Q33" s="56"/>
      <c r="R33" s="249">
        <f>SUM(R25:R32)</f>
        <v>5801.996000000001</v>
      </c>
      <c r="S33" s="249"/>
      <c r="T33" s="67"/>
      <c r="U33" s="249">
        <f>SUM(U25:U32)</f>
        <v>4351.496999999999</v>
      </c>
      <c r="V33" s="249"/>
      <c r="W33" s="67"/>
      <c r="X33" s="249">
        <f>SUM(X25:X32)</f>
        <v>4351.496999999999</v>
      </c>
      <c r="Y33" s="249"/>
    </row>
    <row r="34" spans="1:25" ht="12.75" customHeight="1">
      <c r="A34" s="256"/>
      <c r="B34" s="257"/>
      <c r="C34" s="257"/>
      <c r="D34" s="257"/>
      <c r="E34" s="258"/>
      <c r="F34" s="235" t="s">
        <v>157</v>
      </c>
      <c r="G34" s="235"/>
      <c r="H34" s="235"/>
      <c r="I34" s="235"/>
      <c r="J34" s="235"/>
      <c r="K34" s="235"/>
      <c r="L34" s="68">
        <v>100</v>
      </c>
      <c r="M34" s="262">
        <f>SUM(M33)</f>
        <v>14504.99</v>
      </c>
      <c r="N34" s="262"/>
      <c r="O34" s="262"/>
      <c r="P34" s="262"/>
      <c r="Q34" s="68"/>
      <c r="R34" s="262">
        <f>R33</f>
        <v>5801.996000000001</v>
      </c>
      <c r="S34" s="262"/>
      <c r="T34" s="68"/>
      <c r="U34" s="262">
        <f>R34+U33</f>
        <v>10153.493</v>
      </c>
      <c r="V34" s="262"/>
      <c r="W34" s="68"/>
      <c r="X34" s="262">
        <f>U34+X33</f>
        <v>14504.99</v>
      </c>
      <c r="Y34" s="262"/>
    </row>
    <row r="35" spans="1:25" ht="12.7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</row>
    <row r="36" spans="1:25" ht="12.75" customHeight="1">
      <c r="A36" s="271" t="s">
        <v>159</v>
      </c>
      <c r="B36" s="272"/>
      <c r="C36" s="272"/>
      <c r="D36" s="272"/>
      <c r="E36" s="273"/>
      <c r="F36" s="237" t="s">
        <v>160</v>
      </c>
      <c r="G36" s="237"/>
      <c r="H36" s="237"/>
      <c r="I36" s="237"/>
      <c r="J36" s="237"/>
      <c r="K36" s="237"/>
      <c r="L36" s="71">
        <v>100</v>
      </c>
      <c r="M36" s="274">
        <f>M24+M34</f>
        <v>260354.99000000002</v>
      </c>
      <c r="N36" s="275"/>
      <c r="O36" s="275"/>
      <c r="P36" s="275"/>
      <c r="Q36" s="72">
        <v>0</v>
      </c>
      <c r="R36" s="263">
        <f>R24+R34</f>
        <v>104141.996</v>
      </c>
      <c r="S36" s="263"/>
      <c r="T36" s="72">
        <v>0</v>
      </c>
      <c r="U36" s="263">
        <f>U23+U33</f>
        <v>78106.497</v>
      </c>
      <c r="V36" s="263"/>
      <c r="W36" s="72">
        <v>0</v>
      </c>
      <c r="X36" s="263">
        <f>X23+X33</f>
        <v>78106.497</v>
      </c>
      <c r="Y36" s="263"/>
    </row>
    <row r="37" spans="1:25" ht="12.75" customHeight="1">
      <c r="A37" s="232"/>
      <c r="B37" s="233"/>
      <c r="C37" s="233"/>
      <c r="D37" s="233"/>
      <c r="E37" s="234"/>
      <c r="F37" s="236" t="s">
        <v>157</v>
      </c>
      <c r="G37" s="236"/>
      <c r="H37" s="236"/>
      <c r="I37" s="236"/>
      <c r="J37" s="236"/>
      <c r="K37" s="236"/>
      <c r="L37" s="56">
        <v>100</v>
      </c>
      <c r="M37" s="264">
        <f>M36</f>
        <v>260354.99000000002</v>
      </c>
      <c r="N37" s="260"/>
      <c r="O37" s="260"/>
      <c r="P37" s="260"/>
      <c r="Q37" s="67">
        <v>0</v>
      </c>
      <c r="R37" s="249">
        <f>R36</f>
        <v>104141.996</v>
      </c>
      <c r="S37" s="249"/>
      <c r="T37" s="67">
        <v>0</v>
      </c>
      <c r="U37" s="249">
        <f>R37+U36</f>
        <v>182248.49300000002</v>
      </c>
      <c r="V37" s="249"/>
      <c r="W37" s="67">
        <v>0</v>
      </c>
      <c r="X37" s="249">
        <f>U37+X36</f>
        <v>260354.99000000002</v>
      </c>
      <c r="Y37" s="249"/>
    </row>
    <row r="39" spans="1:6" ht="12.75">
      <c r="A39" s="270" t="s">
        <v>161</v>
      </c>
      <c r="B39" s="270"/>
      <c r="C39" s="270"/>
      <c r="D39" s="270"/>
      <c r="E39" s="270"/>
      <c r="F39" s="270"/>
    </row>
    <row r="40" spans="10:25" ht="12.75">
      <c r="J40" s="266" t="s">
        <v>101</v>
      </c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</row>
    <row r="41" spans="1:25" ht="12.75">
      <c r="A41" s="269"/>
      <c r="B41" s="269"/>
      <c r="C41" s="269"/>
      <c r="D41" s="269"/>
      <c r="E41" s="269"/>
      <c r="F41" s="269"/>
      <c r="J41" s="266" t="s">
        <v>162</v>
      </c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</row>
    <row r="42" spans="1:25" ht="12.75">
      <c r="A42" s="52"/>
      <c r="B42" s="52"/>
      <c r="C42" s="52"/>
      <c r="D42" s="52"/>
      <c r="E42" s="52"/>
      <c r="F42" s="52"/>
      <c r="J42" s="266" t="s">
        <v>163</v>
      </c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</row>
    <row r="43" spans="10:25" ht="12.75">
      <c r="J43" s="47"/>
      <c r="K43" s="17"/>
      <c r="L43" s="17"/>
      <c r="M43" s="17"/>
      <c r="N43" s="17"/>
      <c r="O43" s="17"/>
      <c r="P43" s="265"/>
      <c r="Q43" s="265"/>
      <c r="R43" s="265"/>
      <c r="S43" s="265"/>
      <c r="T43" s="17"/>
      <c r="U43" s="17"/>
      <c r="V43" s="17"/>
      <c r="W43" s="17"/>
      <c r="X43" s="17"/>
      <c r="Y43" s="17"/>
    </row>
    <row r="44" spans="11:25" ht="12.75">
      <c r="K44" s="33"/>
      <c r="L44" s="33"/>
      <c r="M44" s="33"/>
      <c r="N44" s="33"/>
      <c r="O44" s="33"/>
      <c r="P44" s="33"/>
      <c r="Q44" s="33"/>
      <c r="R44" s="33"/>
      <c r="S44" s="33"/>
      <c r="T44" s="48"/>
      <c r="U44" s="48"/>
      <c r="V44" s="48"/>
      <c r="W44" s="48"/>
      <c r="X44" s="48"/>
      <c r="Y44" s="48"/>
    </row>
    <row r="45" spans="11:25" ht="12.75">
      <c r="K45" s="33"/>
      <c r="L45" s="33"/>
      <c r="M45" s="33"/>
      <c r="N45" s="33"/>
      <c r="O45" s="33"/>
      <c r="P45" s="33"/>
      <c r="Q45" s="33"/>
      <c r="R45" s="33"/>
      <c r="S45" s="48"/>
      <c r="T45" s="48"/>
      <c r="U45"/>
      <c r="V45"/>
      <c r="W45"/>
      <c r="X45"/>
      <c r="Y45"/>
    </row>
    <row r="46" spans="11:25" ht="14.25">
      <c r="K46" s="33"/>
      <c r="L46" s="33"/>
      <c r="M46" s="33"/>
      <c r="N46" s="33"/>
      <c r="O46" s="33"/>
      <c r="P46" s="33"/>
      <c r="Q46" s="49"/>
      <c r="R46" s="34"/>
      <c r="S46" s="34"/>
      <c r="T46" s="34"/>
      <c r="U46"/>
      <c r="V46"/>
      <c r="W46"/>
      <c r="X46"/>
      <c r="Y46"/>
    </row>
    <row r="47" spans="11:25" ht="12.75">
      <c r="K47" s="33"/>
      <c r="L47" s="33"/>
      <c r="M47" s="33"/>
      <c r="N47" s="33"/>
      <c r="O47" s="33"/>
      <c r="P47" s="33"/>
      <c r="Q47" s="265"/>
      <c r="R47" s="265"/>
      <c r="S47" s="265"/>
      <c r="T47" s="265"/>
      <c r="U47" s="265"/>
      <c r="V47" s="265"/>
      <c r="W47" s="265"/>
      <c r="X47" s="34"/>
      <c r="Y47" s="34"/>
    </row>
    <row r="48" spans="11:25" ht="12.75">
      <c r="K48" s="33"/>
      <c r="L48" s="33"/>
      <c r="M48" s="33"/>
      <c r="N48" s="33"/>
      <c r="O48" s="33"/>
      <c r="P48" s="33"/>
      <c r="Q48" s="34"/>
      <c r="R48" s="34"/>
      <c r="S48" s="34"/>
      <c r="T48" s="34"/>
      <c r="U48" s="34"/>
      <c r="V48" s="34"/>
      <c r="W48" s="34"/>
      <c r="X48" s="34"/>
      <c r="Y48" s="34"/>
    </row>
  </sheetData>
  <sheetProtection/>
  <mergeCells count="130">
    <mergeCell ref="G13:Y13"/>
    <mergeCell ref="J42:Y42"/>
    <mergeCell ref="A41:F41"/>
    <mergeCell ref="J41:Y41"/>
    <mergeCell ref="A39:F39"/>
    <mergeCell ref="X34:Y34"/>
    <mergeCell ref="A36:E37"/>
    <mergeCell ref="F36:K36"/>
    <mergeCell ref="M36:P36"/>
    <mergeCell ref="R36:S36"/>
    <mergeCell ref="P43:S43"/>
    <mergeCell ref="Q47:W47"/>
    <mergeCell ref="U37:V37"/>
    <mergeCell ref="X37:Y37"/>
    <mergeCell ref="J40:Y40"/>
    <mergeCell ref="U36:V36"/>
    <mergeCell ref="X36:Y36"/>
    <mergeCell ref="F37:K37"/>
    <mergeCell ref="M37:P37"/>
    <mergeCell ref="R37:S37"/>
    <mergeCell ref="F34:K34"/>
    <mergeCell ref="M34:P34"/>
    <mergeCell ref="R34:S34"/>
    <mergeCell ref="U34:V34"/>
    <mergeCell ref="X32:Y32"/>
    <mergeCell ref="F33:K33"/>
    <mergeCell ref="M33:P33"/>
    <mergeCell ref="R33:S33"/>
    <mergeCell ref="U33:V33"/>
    <mergeCell ref="X33:Y33"/>
    <mergeCell ref="F32:K32"/>
    <mergeCell ref="M32:P32"/>
    <mergeCell ref="R32:S32"/>
    <mergeCell ref="U32:V32"/>
    <mergeCell ref="X30:Y30"/>
    <mergeCell ref="F31:K31"/>
    <mergeCell ref="M31:P31"/>
    <mergeCell ref="R31:S31"/>
    <mergeCell ref="U31:V31"/>
    <mergeCell ref="X31:Y31"/>
    <mergeCell ref="F30:K30"/>
    <mergeCell ref="M30:P30"/>
    <mergeCell ref="R30:S30"/>
    <mergeCell ref="U30:V30"/>
    <mergeCell ref="X28:Y28"/>
    <mergeCell ref="F29:K29"/>
    <mergeCell ref="M29:P29"/>
    <mergeCell ref="R29:S29"/>
    <mergeCell ref="U29:V29"/>
    <mergeCell ref="X29:Y29"/>
    <mergeCell ref="F28:K28"/>
    <mergeCell ref="M28:P28"/>
    <mergeCell ref="R28:S28"/>
    <mergeCell ref="U28:V28"/>
    <mergeCell ref="X26:Y26"/>
    <mergeCell ref="M27:P27"/>
    <mergeCell ref="R27:S27"/>
    <mergeCell ref="U27:V27"/>
    <mergeCell ref="X27:Y27"/>
    <mergeCell ref="X24:Y24"/>
    <mergeCell ref="A25:E34"/>
    <mergeCell ref="F25:K25"/>
    <mergeCell ref="M25:P25"/>
    <mergeCell ref="R25:S25"/>
    <mergeCell ref="U25:V25"/>
    <mergeCell ref="X25:Y25"/>
    <mergeCell ref="M26:P26"/>
    <mergeCell ref="R26:S26"/>
    <mergeCell ref="U26:V26"/>
    <mergeCell ref="F24:K24"/>
    <mergeCell ref="M24:P24"/>
    <mergeCell ref="R24:S24"/>
    <mergeCell ref="U24:V24"/>
    <mergeCell ref="X22:Y22"/>
    <mergeCell ref="F23:K23"/>
    <mergeCell ref="M23:P23"/>
    <mergeCell ref="R23:S23"/>
    <mergeCell ref="U23:V23"/>
    <mergeCell ref="X23:Y23"/>
    <mergeCell ref="F22:K22"/>
    <mergeCell ref="M22:P22"/>
    <mergeCell ref="R22:S22"/>
    <mergeCell ref="U22:V22"/>
    <mergeCell ref="X20:Y20"/>
    <mergeCell ref="F21:K21"/>
    <mergeCell ref="M21:P21"/>
    <mergeCell ref="R21:S21"/>
    <mergeCell ref="U21:V21"/>
    <mergeCell ref="X21:Y21"/>
    <mergeCell ref="F20:K20"/>
    <mergeCell ref="M20:P20"/>
    <mergeCell ref="R20:S20"/>
    <mergeCell ref="U20:V20"/>
    <mergeCell ref="X19:Y19"/>
    <mergeCell ref="F18:K18"/>
    <mergeCell ref="M18:P18"/>
    <mergeCell ref="R18:S18"/>
    <mergeCell ref="U18:V18"/>
    <mergeCell ref="F19:K19"/>
    <mergeCell ref="M19:P19"/>
    <mergeCell ref="R19:S19"/>
    <mergeCell ref="U19:V19"/>
    <mergeCell ref="R17:S17"/>
    <mergeCell ref="U17:V17"/>
    <mergeCell ref="X17:Y17"/>
    <mergeCell ref="X18:Y18"/>
    <mergeCell ref="U15:V15"/>
    <mergeCell ref="X15:Y15"/>
    <mergeCell ref="A16:E24"/>
    <mergeCell ref="F16:K16"/>
    <mergeCell ref="M16:P16"/>
    <mergeCell ref="R16:S16"/>
    <mergeCell ref="U16:V16"/>
    <mergeCell ref="X16:Y16"/>
    <mergeCell ref="F17:K17"/>
    <mergeCell ref="M17:P17"/>
    <mergeCell ref="J9:Y9"/>
    <mergeCell ref="F11:N11"/>
    <mergeCell ref="A14:E15"/>
    <mergeCell ref="F14:K15"/>
    <mergeCell ref="M14:P14"/>
    <mergeCell ref="Q14:S14"/>
    <mergeCell ref="T14:V14"/>
    <mergeCell ref="W14:Y14"/>
    <mergeCell ref="M15:P15"/>
    <mergeCell ref="R15:S15"/>
    <mergeCell ref="B6:C6"/>
    <mergeCell ref="H6:N6"/>
    <mergeCell ref="P6:S6"/>
    <mergeCell ref="U6:Y6"/>
  </mergeCells>
  <printOptions/>
  <pageMargins left="0.27" right="0.28" top="0.38" bottom="0.25" header="0.31496062" footer="0.19"/>
  <pageSetup orientation="landscape" paperSize="9" r:id="rId3"/>
  <legacyDrawing r:id="rId2"/>
  <oleObjects>
    <oleObject progId="Paint.Picture" shapeId="13202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7997</cp:lastModifiedBy>
  <cp:lastPrinted>2015-03-12T20:22:45Z</cp:lastPrinted>
  <dcterms:created xsi:type="dcterms:W3CDTF">1998-10-30T18:34:56Z</dcterms:created>
  <dcterms:modified xsi:type="dcterms:W3CDTF">2015-03-12T20:23:32Z</dcterms:modified>
  <cp:category/>
  <cp:version/>
  <cp:contentType/>
  <cp:contentStatus/>
</cp:coreProperties>
</file>