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150" activeTab="2"/>
  </bookViews>
  <sheets>
    <sheet name="ORÇAMENTARIA" sheetId="1" r:id="rId1"/>
    <sheet name="BDI" sheetId="2" r:id="rId2"/>
    <sheet name="CRONOGRAMA" sheetId="3" r:id="rId3"/>
  </sheets>
  <externalReferences>
    <externalReference r:id="rId4"/>
  </externalReferences>
  <definedNames>
    <definedName name="_xlnm._FilterDatabase" localSheetId="0" hidden="1">ORÇAMENTARIA!$A$6:$FA$736</definedName>
    <definedName name="BDI.Opcao" hidden="1">[1]DADOS!$F$18</definedName>
    <definedName name="BDI.TipoObra" hidden="1">[1]BDI!$A$138:$A$146</definedName>
    <definedName name="CRONO.MaxParc" hidden="1">[1]CRONO!$G1048576+[1]CRONO!A1</definedName>
    <definedName name="DESONERACAO" hidden="1">IF(OR(Import.Desoneracao="DESONERADO",Import.Desoneracao="SIM"),"SIM","NÃO")</definedName>
    <definedName name="Import.Desoneracao" hidden="1">OFFSET([1]DADOS!$G$18,0,-1)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<sst xmlns="http://schemas.openxmlformats.org/spreadsheetml/2006/main" count="4406" uniqueCount="1957">
  <si>
    <t>PLANILHA ORÇAMENTÁRIA</t>
  </si>
  <si>
    <t>Nível Corrigido</t>
  </si>
  <si>
    <t>Item</t>
  </si>
  <si>
    <t>Fonte</t>
  </si>
  <si>
    <t>Código</t>
  </si>
  <si>
    <t>Descrição</t>
  </si>
  <si>
    <t>Unidade</t>
  </si>
  <si>
    <t>Quantidade</t>
  </si>
  <si>
    <t>Custo Unitário (sem BDI) (R$)</t>
  </si>
  <si>
    <t>Preço Unitário (com BDI) (R$)</t>
  </si>
  <si>
    <t>Preço Total
(R$)</t>
  </si>
  <si>
    <t>-</t>
  </si>
  <si>
    <t>Nível 2</t>
  </si>
  <si>
    <t>1.1.</t>
  </si>
  <si>
    <t>SINAPI</t>
  </si>
  <si>
    <t>SERVIÇOS PRELIMINARES</t>
  </si>
  <si>
    <t>Serviço</t>
  </si>
  <si>
    <t>1.1.0.0.1.</t>
  </si>
  <si>
    <t>103689</t>
  </si>
  <si>
    <t>FORNECIMENTO E INSTALAÇÃO DE PLACA DE OBRA COM CHAPA GALVANIZADA E ESTRUTURA DE MADEIRA. AF_03/2022_PS</t>
  </si>
  <si>
    <t>M2</t>
  </si>
  <si>
    <t>1.1.0.0.2.</t>
  </si>
  <si>
    <t>TAPUME COM TELHA METÁLICA. AF_03/2024</t>
  </si>
  <si>
    <t>1.1.0.0.3.</t>
  </si>
  <si>
    <t>ENTRADA DE ENERGIA ELÉTRICA, AÉREA, TRIFÁSICA, COM CAIXA DE EMBUTIR, CABO DE 10 MM2 E DISJUNTOR DIN 50A (NÃO INCLUSO O POSTE DE CONCRETO). AF_07/2020</t>
  </si>
  <si>
    <t>UN</t>
  </si>
  <si>
    <t>1.1.0.0.4.</t>
  </si>
  <si>
    <t>Composição</t>
  </si>
  <si>
    <t>FNDE 03</t>
  </si>
  <si>
    <t>LIGAÇÃO PROVISÓRIA DE ÁGUA E ESGOTO (UN)</t>
  </si>
  <si>
    <t>1.1.0.0.5.</t>
  </si>
  <si>
    <t>LOCAÇÃO CONVENCIONAL DE OBRA, UTILIZANDO GABARITO DE TÁBUAS CORRIDAS PONTALETADAS A CADA 2,00M -  2 UTILIZAÇÕES. AF_03/2024</t>
  </si>
  <si>
    <t>M</t>
  </si>
  <si>
    <t>1.1.0.0.6.</t>
  </si>
  <si>
    <t>FNDE 244</t>
  </si>
  <si>
    <t>ADMINISTRAÇÃO LOCAL TIPO 1 (UN)</t>
  </si>
  <si>
    <t>1.1.0.0.7.</t>
  </si>
  <si>
    <t xml:space="preserve">FNDE 231 </t>
  </si>
  <si>
    <t>LOCACAO DE CONTAINER 2,30 X 6,00 M, ALT. 2,50 M, COM 1 SANITARIO, PARA ESCRITORIO, COMPLETO, SEM DIVISORIAS INTERNAS (NAO INCLUI MOBILIZACAO/DESMOBILIZACAO) (MÊS)</t>
  </si>
  <si>
    <t>MÊS</t>
  </si>
  <si>
    <t>1.1.0.0.8.</t>
  </si>
  <si>
    <t>FNDE 230</t>
  </si>
  <si>
    <t>LOCACAO DE CONTAINER 2,30 X 6,00 M, ALT. 2,50 M, PARA ESCRITORIO, SEM DIVISORIAS INTERNAS E SEM SANITARIO (NAO INCLUI MOBILIZACAO/DESMOBILIZACAO) (MÊS)</t>
  </si>
  <si>
    <t>1.1.0.0.9.</t>
  </si>
  <si>
    <t>FNDE 232</t>
  </si>
  <si>
    <t xml:space="preserve"> LOCACAO DE CONTAINER 2,30 X 6,00 M, ALT. 2,50 M, PARA SANITARIO, COM 4 BACIAS, 8 CHUVEIROS,1 LAVATORIO E 1 MICTORIO (NAO INCLUI MOBILIZACAO/DESMOBILIZACAO) (MÊS)</t>
  </si>
  <si>
    <t>1.2.</t>
  </si>
  <si>
    <t>MOVIMENTO DE TERRA PARA FUNDAÇÕES</t>
  </si>
  <si>
    <t>1.2.0.0.1.</t>
  </si>
  <si>
    <t>98525</t>
  </si>
  <si>
    <t>LIMPEZA MECANIZADA DE CAMADA VEGETAL, VEGETAÇÃO E PEQUENAS ÁRVORES (DIÂMETRO DE TRONCO MENOR QUE 0,20 M), COM TRATOR DE ESTEIRAS. AF_03/2024</t>
  </si>
  <si>
    <t>1.2.0.0.2.</t>
  </si>
  <si>
    <t>94304</t>
  </si>
  <si>
    <t>ATERRO MECANIZADO DE VALA COM ESCAVADEIRA HIDRÁULICA (CAPACIDADE DA CAÇAMBA: 0,8 M³ / POTÊNCIA: 111 HP), LARGURA ATÉ 2,5 M, PROFUNDIDADE ATÉ 1,5 M, COM SOLO ARGILO-ARENOSO. AF_08/2023</t>
  </si>
  <si>
    <t>M3</t>
  </si>
  <si>
    <t>1.2.0.0.3.</t>
  </si>
  <si>
    <t>96521</t>
  </si>
  <si>
    <t>ESCAVAÇÃO MECANIZADA PARA BLOCO DE COROAMENTO OU SAPATA COM RETROESCAVADEIRA (INCLUINDO ESCAVAÇÃO PARA COLOCAÇÃO DE FÔRMAS). AF_01/2024</t>
  </si>
  <si>
    <t>1.2.0.0.4.</t>
  </si>
  <si>
    <t>96525</t>
  </si>
  <si>
    <t>ESCAVAÇÃO MECANIZADA PARA VIGA BALDRAME OU SAPATA CORRIDA COM MINI-ESCAVADEIRA (INCLUINDO ESCAVAÇÃO PARA COLOCAÇÃO DE FÔRMAS). AF_01/2024</t>
  </si>
  <si>
    <t>1.2.0.0.5.</t>
  </si>
  <si>
    <t>101616</t>
  </si>
  <si>
    <t>PREPARO DE FUNDO DE VALA COM LARGURA MENOR QUE 1,5 M (ACERTO DO SOLO NATURAL). AF_08/2020</t>
  </si>
  <si>
    <t>1.2.0.0.6.</t>
  </si>
  <si>
    <t>104740</t>
  </si>
  <si>
    <t>REATERRO MECANIZADO DE VALA COM MINICARREGADEIRA, COM COMPACTADOR DE SOLOS DE PERCUSSÃO. AF_08/2023</t>
  </si>
  <si>
    <t>1.2.0.0.7.</t>
  </si>
  <si>
    <t>104738</t>
  </si>
  <si>
    <t>ATERRO MECANIZADO DE VALA COM MINICARREGADEIRA, COM SOLO ARGILO-ARENOSO. AF_08/2023</t>
  </si>
  <si>
    <t>1.3.</t>
  </si>
  <si>
    <t>FUNDAÇÕES</t>
  </si>
  <si>
    <t>Nível 3</t>
  </si>
  <si>
    <t>1.3.1.</t>
  </si>
  <si>
    <t xml:space="preserve">CONCRETO ARMADO PARA FUNDAÇÕES </t>
  </si>
  <si>
    <t>1.3.1.0.1.</t>
  </si>
  <si>
    <t>COMP-EST25</t>
  </si>
  <si>
    <t>ESTACA ESCAVADA MECANICAMENTE, SEM FLUIDO ESTABILIZANTE, COM 25CM DE DIÂMETRO, CONCRETO LANÇADO POR CAMINHÃO BETONEIRA, INTEIRAMENTE ARMADA.</t>
  </si>
  <si>
    <t>1.3.1.0.2.</t>
  </si>
  <si>
    <t>COMP-EST40</t>
  </si>
  <si>
    <t>ESTACA ESCAVADA MECANICAMENTE, SEM FLUIDO ESTABILIZANTE, COM 40CM DE DIÂMETRO, CONCRETO LANÇADO POR CAMINHÃO BETONEIRA, INTEIRAMENTE ARMADA.</t>
  </si>
  <si>
    <t>1.3.1.0.3.</t>
  </si>
  <si>
    <t>95601</t>
  </si>
  <si>
    <t>ARRASAMENTO MECANICO DE ESTACA DE CONCRETO ARMADO, DIAMETROS DE ATÉ 40 CM. AF_05/2021</t>
  </si>
  <si>
    <t>1.3.2.</t>
  </si>
  <si>
    <t>CONCRETO ARMADO PARA SAPATAS</t>
  </si>
  <si>
    <t>1.3.2.0.1.</t>
  </si>
  <si>
    <t>96621</t>
  </si>
  <si>
    <t>LASTRO COM MATERIAL GRANULAR, APLICAÇÃO EM BLOCOS DE COROAMENTO, ESPESSURA DE *5 CM*. AF_01/2024</t>
  </si>
  <si>
    <t>1.3.2.0.2.</t>
  </si>
  <si>
    <t>96619</t>
  </si>
  <si>
    <t>LASTRO DE CONCRETO MAGRO, APLICADO EM BLOCOS DE COROAMENTO OU SAPATAS, ESPESSURA DE 5 CM. AF_01/2024</t>
  </si>
  <si>
    <t>1.3.2.0.3.</t>
  </si>
  <si>
    <t>96535</t>
  </si>
  <si>
    <t>FABRICAÇÃO, MONTAGEM E DESMONTAGEM DE FÔRMA PARA SAPATA, EM MADEIRA SERRADA, E=25 MM, 4 UTILIZAÇÕES. AF_01/2024</t>
  </si>
  <si>
    <t>1.3.2.0.4.</t>
  </si>
  <si>
    <t>104918</t>
  </si>
  <si>
    <t>ARMAÇÃO DE SAPATA ISOLADA, VIGA BALDRAME E SAPATA CORRIDA UTILIZANDO AÇO CA-50 DE 8 MM - MONTAGEM. AF_01/2024</t>
  </si>
  <si>
    <t>KG</t>
  </si>
  <si>
    <t>1.3.2.0.5.</t>
  </si>
  <si>
    <t>104919</t>
  </si>
  <si>
    <t>ARMAÇÃO DE SAPATA ISOLADA, VIGA BALDRAME E SAPATA CORRIDA UTILIZANDO AÇO CA-50 DE 10 MM - MONTAGEM. AF_01/2024</t>
  </si>
  <si>
    <t>1.3.2.0.6.</t>
  </si>
  <si>
    <t>104916</t>
  </si>
  <si>
    <t>ARMAÇÃO DE SAPATA ISOLADA, VIGA BALDRAME E SAPATA CORRIDA UTILIZANDO AÇO CA-60 DE 5 MM - MONTAGEM. AF_01/2024</t>
  </si>
  <si>
    <t>1.3.2.0.7.</t>
  </si>
  <si>
    <t>96558</t>
  </si>
  <si>
    <t>CONCRETAGEM DE SAPATA, FCK 30 MPA, COM USO DE BOMBA - LANÇAMENTO, ADENSAMENTO E ACABAMENTO. AF_01/2024</t>
  </si>
  <si>
    <t>1.3.3.</t>
  </si>
  <si>
    <t>CONCRETO ARMADO PARA BLOCOS</t>
  </si>
  <si>
    <t>1.3.3.0.1.</t>
  </si>
  <si>
    <t>1.3.3.0.2.</t>
  </si>
  <si>
    <t>1.3.3.0.3.</t>
  </si>
  <si>
    <t>96534</t>
  </si>
  <si>
    <t>FABRICAÇÃO, MONTAGEM E DESMONTAGEM DE FÔRMA PARA BLOCO DE COROAMENTO, EM MADEIRA SERRADA, E=25 MM, 4 UTILIZAÇÕES. AF_01/2024</t>
  </si>
  <si>
    <t>1.3.3.0.4.</t>
  </si>
  <si>
    <t>96544</t>
  </si>
  <si>
    <t>ARMAÇÃO DE BLOCO UTILIZANDO AÇO CA-50 DE 6,3 MM - MONTAGEM. AF_01/2024</t>
  </si>
  <si>
    <t>1.3.3.0.5.</t>
  </si>
  <si>
    <t>96545</t>
  </si>
  <si>
    <t>ARMAÇÃO DE BLOCO UTILIZANDO AÇO CA-50 DE 8 MM - MONTAGEM. AF_01/2024</t>
  </si>
  <si>
    <t>1.3.3.0.6.</t>
  </si>
  <si>
    <t>96546</t>
  </si>
  <si>
    <t>ARMAÇÃO DE BLOCO UTILIZANDO AÇO CA-50 DE 10 MM - MONTAGEM. AF_01/2024</t>
  </si>
  <si>
    <t>1.3.3.0.7.</t>
  </si>
  <si>
    <t>104920</t>
  </si>
  <si>
    <t>ARMAÇÃO DE BLOCO, SAPATA ISOLADA, VIGA BALDRAME E SAPATA CORRIDA UTILIZANDO AÇO CA-50 DE 12,5 MM - MONTAGEM. AF_01/2024</t>
  </si>
  <si>
    <t>1.3.3.0.8.</t>
  </si>
  <si>
    <t>104921</t>
  </si>
  <si>
    <t>ARMAÇÃO DE BLOCO, SAPATA ISOLADA, VIGA BALDRAME E SAPATA CORRIDA UTILIZANDO AÇO CA-50 DE 16 MM - MONTAGEM. AF_01/2024</t>
  </si>
  <si>
    <t>1.3.3.0.9.</t>
  </si>
  <si>
    <t>96543</t>
  </si>
  <si>
    <t>ARMAÇÃO DE BLOCO UTILIZANDO AÇO CA-60 DE 5 MM - MONTAGEM. AF_01/2024</t>
  </si>
  <si>
    <t>1.3.3.0.10.</t>
  </si>
  <si>
    <t>96557</t>
  </si>
  <si>
    <t>CONCRETAGEM DE BLOCO DE COROAMENTO OU VIGA BALDRAME, FCK 30 MPA, COM USO DE BOMBA - LANÇAMENTO, ADENSAMENTO E ACABAMENTO. AF_01/2024</t>
  </si>
  <si>
    <t>1.4.</t>
  </si>
  <si>
    <t>SUPERESTRUTURA</t>
  </si>
  <si>
    <t>1.4.1.</t>
  </si>
  <si>
    <t>CONCRETO ARMADO - VIGAS BALDRAME</t>
  </si>
  <si>
    <t>1.4.1.0.1.</t>
  </si>
  <si>
    <t>1.4.1.0.2.</t>
  </si>
  <si>
    <t>1.4.1.0.3.</t>
  </si>
  <si>
    <t>96536</t>
  </si>
  <si>
    <t>FABRICAÇÃO, MONTAGEM E DESMONTAGEM DE FÔRMA PARA VIGA BALDRAME, EM MADEIRA SERRADA, E=25 MM, 4 UTILIZAÇÕES. AF_01/2024</t>
  </si>
  <si>
    <t>1.4.1.0.4.</t>
  </si>
  <si>
    <t>1.4.1.0.5.</t>
  </si>
  <si>
    <t>1.4.1.0.6.</t>
  </si>
  <si>
    <t>1.4.1.0.7.</t>
  </si>
  <si>
    <t>1.4.1.0.8.</t>
  </si>
  <si>
    <t>104922</t>
  </si>
  <si>
    <t>ARMAÇÃO DE BLOCO, SAPATA ISOLADA E SAPATA CORRIDA UTILIZANDO AÇO CA-50 DE 20 MM - MONTAGEM. AF_01/2024</t>
  </si>
  <si>
    <t>1.4.1.0.9.</t>
  </si>
  <si>
    <t>1.4.1.0.10.</t>
  </si>
  <si>
    <t>1.4.2.</t>
  </si>
  <si>
    <t>CONCRETO ARMADO - PILARES</t>
  </si>
  <si>
    <t>1.4.2.0.1.</t>
  </si>
  <si>
    <t>92443</t>
  </si>
  <si>
    <t>MONTAGEM E DESMONTAGEM DE FÔRMA DE PILARES RETANGULARES E ESTRUTURAS SIMILARES, PÉ-DIREITO SIMPLES, EM CHAPA DE MADEIRA COMPENSADA PLASTIFICADA, 18 UTILIZAÇÕES. AF_09/2020</t>
  </si>
  <si>
    <t>1.4.2.0.2.</t>
  </si>
  <si>
    <t>92762</t>
  </si>
  <si>
    <t>ARMAÇÃO DE PILAR OU VIGA DE ESTRUTURA CONVENCIONAL DE CONCRETO ARMADO UTILIZANDO AÇO CA-50 DE 10,0 MM - MONTAGEM. AF_06/2022</t>
  </si>
  <si>
    <t>1.4.2.0.3.</t>
  </si>
  <si>
    <t>92763</t>
  </si>
  <si>
    <t>ARMAÇÃO DE PILAR OU VIGA DE ESTRUTURA CONVENCIONAL DE CONCRETO ARMADO UTILIZANDO AÇO CA-50 DE 12,5 MM - MONTAGEM. AF_06/2022</t>
  </si>
  <si>
    <t>1.4.2.0.4.</t>
  </si>
  <si>
    <t>92764</t>
  </si>
  <si>
    <t>ARMAÇÃO DE PILAR OU VIGA DE ESTRUTURA CONVENCIONAL DE CONCRETO ARMADO UTILIZANDO AÇO CA-50 DE 16,0 MM - MONTAGEM. AF_06/2022</t>
  </si>
  <si>
    <t>1.4.2.0.5.</t>
  </si>
  <si>
    <t>92759</t>
  </si>
  <si>
    <t>ARMAÇÃO DE PILAR OU VIGA DE ESTRUTURA CONVENCIONAL DE CONCRETO ARMADO UTILIZANDO AÇO CA-60 DE 5,0 MM - MONTAGEM. AF_06/2022</t>
  </si>
  <si>
    <t>1.4.2.0.6.</t>
  </si>
  <si>
    <t>FNDE 239</t>
  </si>
  <si>
    <t>CONCRETAGEM DE PILARES, FCK = 30 MPA, COM USO DE BOMBA - LANÇAMENTO, ADENSAMENTO E ACABAMENTO. (M3)</t>
  </si>
  <si>
    <t>1.4.3.</t>
  </si>
  <si>
    <t>CONCRETO ARMADO PARA VERGAS</t>
  </si>
  <si>
    <t>1.4.3.0.1.</t>
  </si>
  <si>
    <t>92479</t>
  </si>
  <si>
    <t>MONTAGEM E DESMONTAGEM DE FÔRMA DE VIGA, ESCORAMENTO COM GARFO DE MADEIRA, PÉ-DIREITO SIMPLES, EM CHAPA DE MADEIRA PLASTIFICADA, 18 UTILIZAÇÕES. AF_09/2020</t>
  </si>
  <si>
    <t>1.4.3.0.2.</t>
  </si>
  <si>
    <t>92761</t>
  </si>
  <si>
    <t>ARMAÇÃO DE PILAR OU VIGA DE ESTRUTURA CONVENCIONAL DE CONCRETO ARMADO UTILIZANDO AÇO CA-50 DE 8,0 MM - MONTAGEM. AF_06/2022</t>
  </si>
  <si>
    <t>1.4.3.0.3.</t>
  </si>
  <si>
    <t>1.4.3.0.4.</t>
  </si>
  <si>
    <t>1.4.3.0.5.</t>
  </si>
  <si>
    <t>1.4.3.0.6.</t>
  </si>
  <si>
    <t>1.4.3.0.7.</t>
  </si>
  <si>
    <t>FNDE 240</t>
  </si>
  <si>
    <t>CONCRETAGEM DE VIGAS E LAJES, FCK=30 MPA, PARA LAJES MACIÇAS OU NERVURADAS COM USO DE BOMBA - LANÇAMENTO, ADENSAMENTO E ACABAMENTO. (M3)</t>
  </si>
  <si>
    <t>1.4.4.</t>
  </si>
  <si>
    <t>CONCRETO ARMADO - LAJE</t>
  </si>
  <si>
    <t>Nível 4</t>
  </si>
  <si>
    <t>1.4.4.1.</t>
  </si>
  <si>
    <t>LAJE DE PISO - CASA MÁQUINAS E MASTRO</t>
  </si>
  <si>
    <t>1.4.4.1.1.</t>
  </si>
  <si>
    <t>97083</t>
  </si>
  <si>
    <t>COMPACTAÇÃO MECÂNICA DE SOLO PARA EXECUÇÃO DE RADIER, PISO DE CONCRETO OU LAJE SOBRE SOLO, COM COMPACTADOR DE SOLOS A PERCUSSÃO. AF_09/2021</t>
  </si>
  <si>
    <t>1.4.4.1.2.</t>
  </si>
  <si>
    <t>96624</t>
  </si>
  <si>
    <t>LASTRO COM MATERIAL GRANULAR (PEDRA BRITADA N.2), APLICADO EM PISOS OU LAJES SOBRE SOLO, ESPESSURA DE *10 CM*. AF_01/2024</t>
  </si>
  <si>
    <t>1.4.4.1.3.</t>
  </si>
  <si>
    <t>97087</t>
  </si>
  <si>
    <t>CAMADA SEPARADORA PARA EXECUÇÃO DE RADIER, PISO DE CONCRETO OU LAJE SOBRE SOLO, EM LONA PLÁSTICA. AF_09/2021</t>
  </si>
  <si>
    <t>1.4.4.1.4.</t>
  </si>
  <si>
    <t>97086</t>
  </si>
  <si>
    <t>FABRICAÇÃO, MONTAGEM E DESMONTAGEM DE FORMA PARA RADIER, PISO DE CONCRETO OU LAJE SOBRE SOLO, EM MADEIRA SERRADA, 4 UTILIZAÇÕES. AF_09/2021</t>
  </si>
  <si>
    <t>1.4.4.1.5.</t>
  </si>
  <si>
    <t>97091</t>
  </si>
  <si>
    <t>ARMAÇÃO PARA EXECUÇÃO DE RADIER, PISO DE CONCRETO OU LAJE SOBRE SOLO, COM USO DE TELA Q-159. AF_09/2021</t>
  </si>
  <si>
    <t>1.4.4.1.6.</t>
  </si>
  <si>
    <t>97096</t>
  </si>
  <si>
    <t>CONCRETAGEM DE RADIER, PISO DE CONCRETO OU LAJE SOBRE SOLO, FCK 30 MPA - LANÇAMENTO, ADENSAMENTO E ACABAMENTO. AF_09/2021</t>
  </si>
  <si>
    <t>1.4.4.1.7.</t>
  </si>
  <si>
    <t>97097</t>
  </si>
  <si>
    <t>ACABAMENTO POLIDO PARA PISO DE CONCRETO ARMADO OU LAJE SOBRE SOLO DE ALTA RESISTÊNCIA. AF_09/2021</t>
  </si>
  <si>
    <t>1.4.5.</t>
  </si>
  <si>
    <t>LAJE DE COBERTURA - CASA DE MÁQUINAS E CASA DE GÁS</t>
  </si>
  <si>
    <t>1.4.5.0.1.</t>
  </si>
  <si>
    <t>92538</t>
  </si>
  <si>
    <t>MONTAGEM E DESMONTAGEM DE FÔRMA DE LAJE MACIÇA, PÉ-DIREITO SIMPLES, EM CHAPA DE MADEIRA COMPENSADA PLASTIFICADA, 18 UTILIZAÇÕES. AF_09/2020</t>
  </si>
  <si>
    <t>1.4.5.0.2.</t>
  </si>
  <si>
    <t>92769</t>
  </si>
  <si>
    <t>ARMAÇÃO DE LAJE DE ESTRUTURA CONVENCIONAL DE CONCRETO ARMADO UTILIZANDO AÇO CA-50 DE 6,3 MM - MONTAGEM. AF_06/2022</t>
  </si>
  <si>
    <t>1.4.5.0.3.</t>
  </si>
  <si>
    <t>92770</t>
  </si>
  <si>
    <t>ARMAÇÃO DE LAJE DE ESTRUTURA CONVENCIONAL DE CONCRETO ARMADO UTILIZANDO AÇO CA-50 DE 8,0 MM - MONTAGEM. AF_06/2022</t>
  </si>
  <si>
    <t>1.4.5.0.4.</t>
  </si>
  <si>
    <t>1.4.6.</t>
  </si>
  <si>
    <t>ESTRUTURA METÁLICA</t>
  </si>
  <si>
    <t>1.4.6.0.1.</t>
  </si>
  <si>
    <t>FNDE 607</t>
  </si>
  <si>
    <t xml:space="preserve"> ESTRUTURA TRELIÇADA DE COBERTURA, INCLUSOS PERFIS METÁLICOS, CHAPA METÁLICAS, MÃO DE OBRA E TRANSPORTE COM GUINDASTE - FORNECIMENTO E INSTALAÇÃO (KG)</t>
  </si>
  <si>
    <t>1.4.6.0.2.</t>
  </si>
  <si>
    <t>100723</t>
  </si>
  <si>
    <t>PINTURA COM TINTA ALQUÍDICA DE FUNDO E ACABAMENTO (ESMALTE SINTÉTICO GRAFITE) PULVERIZADA SOBRE PERFIL METÁLICO EXECUTADO EM FÁBRICA (POR DEMÃO). AF_01/2020_PE</t>
  </si>
  <si>
    <t>1.4.6.0.3.</t>
  </si>
  <si>
    <t>100719</t>
  </si>
  <si>
    <t>PINTURA COM TINTA ALQUÍDICA DE FUNDO (TIPO ZARCÃO) PULVERIZADA SOBRE PERFIL METÁLICO EXECUTADO EM FÁBRICA (POR DEMÃO). AF_01/2020_PE</t>
  </si>
  <si>
    <t>1.4.6.0.4.</t>
  </si>
  <si>
    <t>100739</t>
  </si>
  <si>
    <t>PINTURA COM TINTA ALQUÍDICA DE ACABAMENTO (ESMALTE SINTÉTICO ACETINADO) PULVERIZADA SOBRE PERFIL METÁLICO EXECUTADO EM FÁBRICA (POR DEMÃO). AF_01/2020_PE</t>
  </si>
  <si>
    <t>1.5.</t>
  </si>
  <si>
    <t>SISTEMA DE VEDAÇÃO VERTICAL</t>
  </si>
  <si>
    <t>1.5.1.</t>
  </si>
  <si>
    <t>ELEMENTOS VAZADOS</t>
  </si>
  <si>
    <t>1.5.1.0.1.</t>
  </si>
  <si>
    <t>101161</t>
  </si>
  <si>
    <t>ALVENARIA DE VEDAÇÃO COM ELEMENTO VAZADO DE CONCRETO (COBOGÓ) DE 7X50X50CM E ARGAMASSA DE ASSENTAMENTO COM PREPARO EM BETONEIRA. AF_05/2020</t>
  </si>
  <si>
    <t>1.5.2.</t>
  </si>
  <si>
    <t>ALVENARIA DE VEDAÇÃO</t>
  </si>
  <si>
    <t>1.5.2.0.1.</t>
  </si>
  <si>
    <t>103324</t>
  </si>
  <si>
    <t>ALVENARIA DE VEDAÇÃO DE BLOCOS CERÂMICOS FURADOS NA VERTICAL DE 14X19X39 CM (ESPESSURA 14 CM) E ARGAMASSA DE ASSENTAMENTO COM PREPARO EM BETONEIRA. AF_12/2021</t>
  </si>
  <si>
    <t>1.5.2.0.2.</t>
  </si>
  <si>
    <t>103322</t>
  </si>
  <si>
    <t>ALVENARIA DE VEDAÇÃO DE BLOCOS CERÂMICOS FURADOS NA VERTICAL DE 9X19X39 CM (ESPESSURA 9 CM) E ARGAMASSA DE ASSENTAMENTO COM PREPARO EM BETONEIRA. AF_12/2021</t>
  </si>
  <si>
    <t>1.5.2.0.3.</t>
  </si>
  <si>
    <t>103328</t>
  </si>
  <si>
    <t>ALVENARIA DE VEDAÇÃO DE BLOCOS CERÂMICOS FURADOS NA HORIZONTAL DE 9X19X19 CM (ESPESSURA 9 CM) E ARGAMASSA DE ASSENTAMENTO COM PREPARO EM BETONEIRA. AF_12/2021</t>
  </si>
  <si>
    <t>1.5.2.0.4.</t>
  </si>
  <si>
    <t>93200</t>
  </si>
  <si>
    <t>FIXAÇÃO (ENCUNHAMENTO) DE ALVENARIA DE VEDAÇÃO COM ARGAMASSA APLICADA COM BISNAGA. AF_03/2024</t>
  </si>
  <si>
    <t>1.5.2.0.5.</t>
  </si>
  <si>
    <t>101159</t>
  </si>
  <si>
    <t>ALVENARIA DE VEDAÇÃO DE BLOCOS CERÂMICOS MACIÇOS DE 5X10X20CM (ESPESSURA 10CM) E ARGAMASSA DE ASSENTAMENTO COM PREPARO EM BETONEIRA. AF_05/2020</t>
  </si>
  <si>
    <t>1.5.3.</t>
  </si>
  <si>
    <t>1.5.3.0.1.</t>
  </si>
  <si>
    <t>105024</t>
  </si>
  <si>
    <t>VERGA MOLDADA IN LOCO EM CONCRETO, ESPESSURA DE *10* CM. AF_03/2024</t>
  </si>
  <si>
    <t>1.5.3.0.2.</t>
  </si>
  <si>
    <t>105023</t>
  </si>
  <si>
    <t>VERGA MOLDADA IN LOCO EM CONCRETO, ESPESSURA DE *15* CM. AF_03/2024</t>
  </si>
  <si>
    <t>1.5.3.0.3.</t>
  </si>
  <si>
    <t>105030</t>
  </si>
  <si>
    <t>CONTRAVERGA MOLDADA IN LOCO EM CONCRETO, ESPESSURA DE *10* CM. AF_03/2024</t>
  </si>
  <si>
    <t>1.5.3.0.4.</t>
  </si>
  <si>
    <t>105029</t>
  </si>
  <si>
    <t>CONTRAVERGA MOLDADA IN LOCO EM CONCRETO, ESPESSURA DE *15* CM. AF_03/2024</t>
  </si>
  <si>
    <t>1.5.4.</t>
  </si>
  <si>
    <t>DIVISÓRIAS</t>
  </si>
  <si>
    <t>1.5.4.0.1.</t>
  </si>
  <si>
    <t>102253</t>
  </si>
  <si>
    <t>DIVISORIA SANITÁRIA, TIPO CABINE, EM GRANITO CINZA POLIDO, ESP = 3CM, ASSENTADO COM ARGAMASSA COLANTE AC III-E, EXCLUSIVE FERRAGENS. AF_01/2021</t>
  </si>
  <si>
    <t>1.5.4.0.2.</t>
  </si>
  <si>
    <t>102181</t>
  </si>
  <si>
    <t>INSTALAÇÃO DE VIDRO TEMPERADO, E = 10 MM, ENCAIXADO EM PERFIL U. AF_01/2021_PS</t>
  </si>
  <si>
    <t>1.5.4.0.3.</t>
  </si>
  <si>
    <t>102235</t>
  </si>
  <si>
    <t>DIVISÓRIA FIXA EM VIDRO TEMPERADO 10 MM, SEM ABERTURA. AF_01/2021_PS</t>
  </si>
  <si>
    <t>1.6.</t>
  </si>
  <si>
    <t>ESQUADRIAS</t>
  </si>
  <si>
    <t>1.6.1.</t>
  </si>
  <si>
    <t>PORTAS DE MADEIRA</t>
  </si>
  <si>
    <t>1.6.1.0.1.</t>
  </si>
  <si>
    <t>FNDE 243</t>
  </si>
  <si>
    <t>PM1 - KIT DE PORTA DE MADEIRA FRISADA, SEMI-OCA (LEVE OU MÉDIA), PADRÃO MÉDIO, 80X210CM, ESPESSURA DE 3,5CM, ITENS INCLUSOS: DOBRADIÇAS, MONTAGEM E INSTALAÇÃO DE BATENTE, FECHADURA COM EXECUÇÃO DO FURO - FORNECIMENTO E INSTALAÇÃO (UN)</t>
  </si>
  <si>
    <t>1.6.1.0.2.</t>
  </si>
  <si>
    <t>FNDE 247</t>
  </si>
  <si>
    <t>PM 2 - KIT DE PORTA DE MADEIRA COM VENEZIANA, 80X210CM (ESPESSURA DE 3CM), PADRÃO MÉDIO, ITENS INCLUSOS: DOBRADIÇAS, MONTAGEM E INSTALAÇÃO DE BATENTE, FECHADURA COM EXECUÇÃO DO FURO - FORNECIMENTO E INSTALAÇÃO (UN)</t>
  </si>
  <si>
    <t>1.6.1.0.3.</t>
  </si>
  <si>
    <t>FNDE 246</t>
  </si>
  <si>
    <t>PM3 - KIT DE PORTA DE MADEIRA FRISADA, SEMI-OCA (LEVE OU MÉDIA), PADRÃO MÉDIO, 80X210CM, ESPESSURA DE 3,5CM, ITENS INCLUSOS: DOBRADIÇAS, MONTAGEM E INSTALAÇÃO DE BATENTE, FECHADURA COM EXECUÇÃO DO FURO - FORNECIMENTO E INSTALAÇÃO. AF_12/2019 (UN)</t>
  </si>
  <si>
    <t>1.6.1.0.4.</t>
  </si>
  <si>
    <t>FNDE 248</t>
  </si>
  <si>
    <t>PM4 - KIT DE PORTA DE MADEIRA COM VISOR DE VIDRO, 80X210CM (ESPESSURA DE 3CM), PADRÃO POPULAR, ITENS INCLUSOS: DOBRADIÇAS, MONTAGEM E INSTALAÇÃO DE BATENTE, FECHADURA COM EXECUÇÃO DO FURO - FORNECIMENTO E INSTALAÇÃO. AF_12/2019 (UN)</t>
  </si>
  <si>
    <t>1.6.1.0.5.</t>
  </si>
  <si>
    <t>FNDE 249</t>
  </si>
  <si>
    <t>PM5 -PORTA EM COMPENSADO DE MADEIRA E=2cm REVESTIDA COM LAMINADO MELAMÍNICO NAS CORES: AMARELA, VERDE, LARANJA E AZUL (UN)</t>
  </si>
  <si>
    <t>1.6.1.0.6.</t>
  </si>
  <si>
    <t>FNDE 250</t>
  </si>
  <si>
    <t>INSTALAÇÃO DE VIDRO LISO INCOLOR ESQUADRIA PM4 , E = 6 MM, EM ESQUADRIA DE MADEIRA, FIXADO COM BAGUETE (M2)</t>
  </si>
  <si>
    <t>1.6.2.</t>
  </si>
  <si>
    <t>FERRAGENS E ACESSÓRIOS</t>
  </si>
  <si>
    <t>1.6.2.0.1.</t>
  </si>
  <si>
    <t>100705</t>
  </si>
  <si>
    <t>TARJETA TIPO LIVRE/OCUPADO PARA PORTA DE BANHEIRO. AF_12/2019</t>
  </si>
  <si>
    <t>1.6.2.0.2.</t>
  </si>
  <si>
    <t>100866</t>
  </si>
  <si>
    <t>BARRA DE APOIO RETA, EM ACO INOX POLIDO, COMPRIMENTO 60CM, FIXADA NA PAREDE - FORNECIMENTO E INSTALAÇÃO. AF_01/2020</t>
  </si>
  <si>
    <t>1.6.2.0.3.</t>
  </si>
  <si>
    <t>FNDE 04</t>
  </si>
  <si>
    <t>CHAPA METÁLICA (ALUMÍNIO) 0,90 M X 0,40 M, ESPESSURA 1 MM PARA AS PORTAS (M²)</t>
  </si>
  <si>
    <t>1.6.2.0.4.</t>
  </si>
  <si>
    <t>102219</t>
  </si>
  <si>
    <t>PINTURA TINTA DE ACABAMENTO (PIGMENTADA) ESMALTE SINTÉTICO ACETINADO EM MADEIRA, 2 DEMÃOS. AF_01/2021</t>
  </si>
  <si>
    <t>1.6.3.</t>
  </si>
  <si>
    <t>PORTAS EM ALUMÍNIO</t>
  </si>
  <si>
    <t>1.6.3.0.1.</t>
  </si>
  <si>
    <t>FNDE 251</t>
  </si>
  <si>
    <t>PA1 - PORTA DE ABRIR - 100 X 210 CM EM CHAPA DE ALUMÍNIO, COM VENEZIANA E VIDRO MINIBOREAL 6 MM, INCLUSO FECHADURA E PUXADOR - CONFORME PROJETO DE ESQUADRIAS (UN)</t>
  </si>
  <si>
    <t>1.6.3.0.2.</t>
  </si>
  <si>
    <t xml:space="preserve">FNDE 252  </t>
  </si>
  <si>
    <t>PA2 - PORTA DE ABRIR - 80 X 210 CM EM CHAPA DE ALUMÍNIO, TIPO VENEZIANA COM GUARNIÇÃO, FIXAÇÃO COM PARAFUSOS - FORNECIMENTO E INSTALAÇÃO - CONFORME PROJETO DE ESQUADRIAS (M2)</t>
  </si>
  <si>
    <t>1.6.3.0.3.</t>
  </si>
  <si>
    <t>FNDE 253</t>
  </si>
  <si>
    <t xml:space="preserve"> PORTA DE ABRIR 2 FOLHAS - PA3 - 160 X 210 CM EM CHAPA DE ALUMÍNIO, TIPO VENEZIANA COM GUARNIÇÃO, FIXAÇÃO COM PARAFUSOS - FORNECIMENTO E INSTALAÇÃO - CONFORME PROJETO DE ESQUADRIAS (M2)</t>
  </si>
  <si>
    <t>1.6.3.0.4.</t>
  </si>
  <si>
    <t xml:space="preserve">FNDE 254 </t>
  </si>
  <si>
    <t>PORTA DE CORRER - PA4- 450 X 265 CM, DE ALUMÍNIO, COM DUAS FOLHAS FIXAS E DUAS FOLHAS DE CORRER PARA VIDRO, INCLUSO VIDRO LISO INCOLOR 8 MM, FECHADURA E PUXADOR, SEM ALIZAR - CONFORME PROJETO DE ESQUADRIAS (M2)</t>
  </si>
  <si>
    <t>1.6.3.0.5.</t>
  </si>
  <si>
    <t xml:space="preserve">FNDE 255 </t>
  </si>
  <si>
    <t>PORTA DE CORRER - PA5- 240 X 210 CM, DE ALUMÍNIO, COM DUAS FOLHAS DE CORRER PARA VIDRO, INCLUSO VIDRO LISO INCOLOR 8 MM, FECHADURA E PUXADOR, SEM ALIZAR - CONFORME PROJETO DE ESQUADRIAS (M2)</t>
  </si>
  <si>
    <t>1.6.3.0.6.</t>
  </si>
  <si>
    <t xml:space="preserve">FNDE 256 </t>
  </si>
  <si>
    <t>PORTA DE ABRIR 2 FOLHAS - PA6 - 110 X 170 CM EM CHAPA DE ALUMÍNIO, TIPO VENEZIANA COM GUARNIÇÃO, FIXAÇÃO COM PARAFUSOS - FORNECIMENTO E INSTALAÇÃO - CONFORME PROJETO DE ESQUADRIAS (M2)</t>
  </si>
  <si>
    <t>1.6.3.0.7.</t>
  </si>
  <si>
    <t xml:space="preserve">FNDE 257 </t>
  </si>
  <si>
    <t>PORTA DE ABRIR 2 FOLHAS - PA7 - 250 X 210 CM EM CHAPA DE ALUMÍNIO, COM DUAS FOLHAS DE ABRIR E BANDEIRA LATERAL FIXA, TIPO VENEZIANA COM GUARNIÇÃO, FIXAÇÃO COM PARAFUSOS - FORNECIMENTO E INSTALAÇÃO - CONFORME PROJETO DE ESQUADRIAS (M2)</t>
  </si>
  <si>
    <t>1.6.4.</t>
  </si>
  <si>
    <t>JANELAS EM ALUMÍNIO</t>
  </si>
  <si>
    <t>1.6.4.0.1.</t>
  </si>
  <si>
    <t xml:space="preserve">FNDE 258 </t>
  </si>
  <si>
    <t>JANELA DE ALUMÍNIO - JA-1 - 70 X 125 CM, TIPO GUILHOTINA COMPLETA, COM VIDROS, BATENTE E FERRAGENS. EXCLUSIVE ALIZAR, ACABAMENTO E CONTRAMARCO, CONFORME PROJETO DE ESQUADRIAS (M2)</t>
  </si>
  <si>
    <t>1.6.4.0.2.</t>
  </si>
  <si>
    <t>FNDE 259</t>
  </si>
  <si>
    <t xml:space="preserve"> JANELA DE ALUMÍNIO - JA-2 - 110 X 145 CM, TIPO GUILHOTINACOMPLETA, COM VIDROS, BATENTE E FERRAGENS. EXCLUSIVE ALIZAR, ACABAMENTO E CONTRAMARCO, CONFORME PROJETO DE ESQUADRIAS (M2)</t>
  </si>
  <si>
    <t>1.6.4.0.3.</t>
  </si>
  <si>
    <t>FNDE 275</t>
  </si>
  <si>
    <t xml:space="preserve"> JANELA DE ALUMÍNIO JA-3 - 140 X 115, TIPO FIXA, PARA VIDRO, COM VIDRO, BATENTE E FERRAGENS. EXCLUSIVE ACABAMENTO, ALIZAR E CONTRAMARCO, CONFORME PROJETO DE ESQUADRIAS (M2)</t>
  </si>
  <si>
    <t>1.6.4.0.4.</t>
  </si>
  <si>
    <t xml:space="preserve">FNDE 262 </t>
  </si>
  <si>
    <t>JANELA DE ALUMÍNIO - JA-4 - 140 X 145 CM, TIPO GUILHOTINA COMPLETA, COM VIDROS, BATENTE E FERRAGENS. EXCLUSIVE ALIZAR, ACABAMENTO E CONTRAMARCO, CONFORME PROJETO DE ESQUADRIAS (M2)</t>
  </si>
  <si>
    <t>1.6.4.0.5.</t>
  </si>
  <si>
    <t>FNDE 276</t>
  </si>
  <si>
    <t xml:space="preserve"> JANELA DE ALUMÍNIO JA-5 - 200 X 128 CM, TIPO FIXA, PARA VIDRO, COM VIDRO, BATENTE E FERRAGENS. EXCLUSIVE ACABAMENTO, ALIZAR E CONTRAMARCO, CONFORME PROJETO DE ESQUADRIAS (M2)</t>
  </si>
  <si>
    <t>1.6.4.0.6.</t>
  </si>
  <si>
    <t xml:space="preserve">FNDE 263 </t>
  </si>
  <si>
    <t>JANELA DE ALUMÍNIO - JA-6 - 210 X 150 CM, TIPO MAXIM-AR, COM VIDROS, BATENTE E FERRAGENS. EXCLUSIVE ALIZAR, ACABAMENTO E CONTRAMARCO, CONFORME PROJETO DE ESQUADRIAS (M2)</t>
  </si>
  <si>
    <t>1.6.4.0.7.</t>
  </si>
  <si>
    <t>FNDE 264</t>
  </si>
  <si>
    <t xml:space="preserve"> JANELA DE ALUMÍNIO - JA-7 - 210 X 75 CM, TIPO MAXIM-AR, COM VIDROS, BATENTE E FERRAGENS. EXCLUSIVE ALIZAR, ACABAMENTO E CONTRAMARCO, CONFORME PROJETO DE ESQUADRIAS (M2)</t>
  </si>
  <si>
    <t>1.6.4.0.8.</t>
  </si>
  <si>
    <t>FNDE 268</t>
  </si>
  <si>
    <t xml:space="preserve"> JANELA DE ALUMÍNIO - JA-8 - 210 X 100 CM, TIPO MAXIM-AR, COM VIDROS, BATENTE E FERRAGENS. EXCLUSIVE ALIZAR, ACABAMENTO E CONTRAMARCO, CONFORME PROJETO DE ESQUADRIAS (M2)</t>
  </si>
  <si>
    <t>1.6.4.0.9.</t>
  </si>
  <si>
    <t>FNDE 265</t>
  </si>
  <si>
    <t xml:space="preserve"> JANELA DE ALUMÍNIO - JA-9 - 210 X 150 CM, TIPO MAXIM-AR, COM VIDROS, BATENTE E FERRAGENS. EXCLUSIVE ALIZAR, ACABAMENTO E CONTRAMARCO, CONFORME PROJETO DE ESQUADRIAS (M2)</t>
  </si>
  <si>
    <t>1.6.4.0.10.</t>
  </si>
  <si>
    <t xml:space="preserve">FNDE 269 </t>
  </si>
  <si>
    <t>JANELA DE ALUMÍNIO - JA-10 - 140 X 150 CM, TIPO MAXIM-AR, COM VIDROS, BATENTE E FERRAGENS. EXCLUSIVE ALIZAR, ACABAMENTO E CONTRAMARCO, CONFORME PROJETO DE ESQUADRIAS (M2)</t>
  </si>
  <si>
    <t>1.6.4.0.11.</t>
  </si>
  <si>
    <t xml:space="preserve">FNDE 270 </t>
  </si>
  <si>
    <t>JANELA DE ALUMÍNIO - JA-11 - 140 X 75 CM, TIPO MAXIM-AR, COM VIDROS, BATENTE E FERRAGENS. EXCLUSIVE ALIZAR, ACABAMENTO E CONTRAMARCO, CONFORME PROJETO DE ESQUADRIAS (M2)</t>
  </si>
  <si>
    <t>1.6.4.0.12.</t>
  </si>
  <si>
    <t>FNDE 271</t>
  </si>
  <si>
    <t xml:space="preserve"> JANELA DE ALUMÍNIO - JA-12 - 420 X 50 CM, TIPO MAXIM-AR, COM VIDROS, BATENTE E FERRAGENS. EXCLUSIVE ALIZAR, ACABAMENTO E CONTRAMARCO, CONFORME PROJETO DE ESQUADRIAS (M2)</t>
  </si>
  <si>
    <t>1.6.4.0.13.</t>
  </si>
  <si>
    <t xml:space="preserve">FNDE 272 </t>
  </si>
  <si>
    <t>JANELA DE ALUMÍNIO - JA-13 - 420 X 150 CM, TIPO MAXIM-AR, COM VIDROS, BATENTE E FERRAGENS. EXCLUSIVE ALIZAR, ACABAMENTO E CONTRAMARCO, CONFORME PROJETO DE ESQUADRIAS (M2)</t>
  </si>
  <si>
    <t>1.6.4.0.14.</t>
  </si>
  <si>
    <t xml:space="preserve">FNDE 273 </t>
  </si>
  <si>
    <t>JANELA DE ALUMÍNIO - JA-14 - 560 X 100 CM, TIPO MAXIM-AR, COM VIDROS, BATENTE E FERRAGENS. EXCLUSIVE ALIZAR, ACABAMENTO E CONTRAMARCO, CONFORME PROJETO DE ESQUADRIAS (M2)</t>
  </si>
  <si>
    <t>1.6.4.0.15.</t>
  </si>
  <si>
    <t>FNDE 274</t>
  </si>
  <si>
    <t xml:space="preserve"> JANELA DE ALUMÍNIO - JA-15 - 560 X 150 CM, TIPO MAXIM-AR, COM VIDROS, BATENTE E FERRAGENS. EXCLUSIVE ALIZAR, ACABAMENTO E CONTRAMARCO, CONFORME PROJETO DE ESQUADRIAS (M2)</t>
  </si>
  <si>
    <t>1.6.4.0.16.</t>
  </si>
  <si>
    <t>FNDE 277</t>
  </si>
  <si>
    <t xml:space="preserve"> JANELA DE ALUMÍNIO JA-16 - 160 X 85, TIPO FIXA, PARA VIDRO, COM VIDRO, BATENTE E FERRAGENS. EXCLUSIVE ACABAMENTO, ALIZAR E CONTRAMARCO, CONFORME PROJETO DE ESQUADRIAS (M2)</t>
  </si>
  <si>
    <t>1.6.4.0.17.</t>
  </si>
  <si>
    <t xml:space="preserve">FNDE 05 </t>
  </si>
  <si>
    <t>TELA TIPO MOSQUITEIRO - FIXADA NA ESQUADRIA - CONFORME PROJETO DE ESQUADRIAS (M2)</t>
  </si>
  <si>
    <t>1.6.5.</t>
  </si>
  <si>
    <t>PORTAS DE VIDRO</t>
  </si>
  <si>
    <t>1.6.5.0.1.</t>
  </si>
  <si>
    <t xml:space="preserve">FNDE 279 </t>
  </si>
  <si>
    <t>PORTA DE VIDRO - PV1 - 185 X 230 CM, DE ABRIR DUAS FOLHAS TEMPERADO INCOLOR 10 MM, CONFORME PROJETO (M2)</t>
  </si>
  <si>
    <t>1.6.5.0.2.</t>
  </si>
  <si>
    <t>FNDE 278</t>
  </si>
  <si>
    <t xml:space="preserve"> PORTA DE VIDRO - PV2 - 285 X 265CM, DE ABRIR DUAS FOLHAS COM BANDEIRA SUPERIOR E LATERAL, VIDRO TEMPERADO INCOLOR 10 MM, CONFORME PROJETO (M2)</t>
  </si>
  <si>
    <t>1.6.6.</t>
  </si>
  <si>
    <t>ESQUADRIA GERAL</t>
  </si>
  <si>
    <t>1.6.6.0.1.</t>
  </si>
  <si>
    <t>FNDE 280</t>
  </si>
  <si>
    <t xml:space="preserve"> PF1 - PORTÃO METÁLICO DE ABRIR, 1,40 X 2,20 M, COM CHAPA METÁLICA, INCLUSO PINTURA, CONFORME PROJETO DE ESQUADRIAS (M2)</t>
  </si>
  <si>
    <t>1.6.6.0.2.</t>
  </si>
  <si>
    <t>FNDE 08</t>
  </si>
  <si>
    <t xml:space="preserve"> PF2 - PORTÃO METÁLICO DE ABRIR,  1,40 X 1,05 M, COM CHAPA METÁLICA, INCLUSO PINTURA, CONFORME PROJETO DE ESQUADRIAS (M2)</t>
  </si>
  <si>
    <t>1.6.6.0.3.</t>
  </si>
  <si>
    <t>FNDE 281</t>
  </si>
  <si>
    <t xml:space="preserve"> FECHAMENTO EM CHAPA METÁLICA PERFURADA, INCLUSO PINTURA, CONFORME PROJETO (M2)</t>
  </si>
  <si>
    <t>1.6.6.0.4.</t>
  </si>
  <si>
    <t>FNDE 282</t>
  </si>
  <si>
    <t xml:space="preserve"> GUARDA-CORPO CONFECCIONADO COM CHAPA METÁLICA PERFURADA, INCLUSO PINTURA, CONFORME PROJETO (M2)</t>
  </si>
  <si>
    <t>1.6.6.0.5.</t>
  </si>
  <si>
    <t xml:space="preserve">FNDE 60 </t>
  </si>
  <si>
    <t>FECHAMENTO DE PLATIBANDA EM CHAPA METÁLICA PERFURADA, INCLUSO PINTURA, CONFORME PROJETO (M2)</t>
  </si>
  <si>
    <t>1.6.6.0.6.</t>
  </si>
  <si>
    <t>FNDE 283</t>
  </si>
  <si>
    <t xml:space="preserve"> CERCA/GRADIL H=1,58M, MALHA 5 X 15CM -  GALVANIZADO (M2)</t>
  </si>
  <si>
    <t>1.6.6.0.7.</t>
  </si>
  <si>
    <t>FNDE 284</t>
  </si>
  <si>
    <t xml:space="preserve"> P01 - PORTÃO METÁLICO 1,85 x 2,10 M , MALHA 5 X 20CM - FIO 5,00MM, REVESTIDOS EM POLIESTER POR PROCESSO DE PINTURA ELETROSTÁTICA (GRADIL), NA COR BRANCA - FORNECIMENTO E INSTALAÇÃO (M2)</t>
  </si>
  <si>
    <t>1.6.6.0.8.</t>
  </si>
  <si>
    <t>FNDE 285</t>
  </si>
  <si>
    <t xml:space="preserve"> P02 - PORTÃO METÁLICO 1,40 X 2,00 M , MALHA 5 X 20CM - FIO 5,00MM, REVESTIDOS EM POLIESTER POR PROCESSO DE PINTURA ELETROSTÁTICA (GRADIL), NA COR BRANCA - FORNECIMENTO E INSTALAÇÃO (M2)</t>
  </si>
  <si>
    <t>1.6.6.0.9.</t>
  </si>
  <si>
    <t>FNDE 286</t>
  </si>
  <si>
    <t xml:space="preserve"> P03 - PORTÃO METÁLICO 1,20 X 2,00 M , MALHA 5 X 20CM - FIO 5,00MM, REVESTIDOS EM POLIESTER POR PROCESSO DE PINTURA ELETROSTÁTICA (GRADIL), NA COR BRANCA - FORNECIMENTO E INSTALAÇÃO (M2)</t>
  </si>
  <si>
    <t>1.6.6.0.10.</t>
  </si>
  <si>
    <t>FNDE 287</t>
  </si>
  <si>
    <t xml:space="preserve"> P04 - PORTÃO METÁLICO NYLOFOR 1,20 X 2,04 M , MALHA 5 X 20CM - FIO 5,00MM, REVESTIDOS EM POLIESTER POR PROCESSO DE PINTURA ELETROSTÁTICA (GRADIL), NA COR BRANCA - FORNECIMENTO E INSTALAÇÃO (M2)</t>
  </si>
  <si>
    <t>1.6.6.0.11.</t>
  </si>
  <si>
    <t xml:space="preserve">FNDE 120 </t>
  </si>
  <si>
    <t>GUARDA-CORPO E PORTÃO (1,10 X 1,05)  CONFECCIONADO COM CHAPA METÁLICA PERFURADA, H=1,05, INCLUSO PINTURA, CONFORME PROJETO - CASA DE BOMBAS (M2)</t>
  </si>
  <si>
    <t>1.7.</t>
  </si>
  <si>
    <t>SISTEMAS DE COBERTURA</t>
  </si>
  <si>
    <t>1.7.0.0.1.</t>
  </si>
  <si>
    <t xml:space="preserve">FNDE 20 </t>
  </si>
  <si>
    <t>TELHA TERMOISOLANTE REVESTIDA EM ACO GALVALUME, FACE SUPERIOR TRAPEZOIDAL E FACE INFERIOR PLANA (NAO INCLUI ACESSORIOS DE FIXACAO), REVEST COM ESPESSURA DE 0,50 MM, COM PRE-PINTURA DE COR BRANCA NAS DUAS FACES, NUCLEO EM POLIIOCIANURATO (PIR) COM ESPESSURA DE 50 MM (M2)</t>
  </si>
  <si>
    <t>1.7.0.0.2.</t>
  </si>
  <si>
    <t>94228</t>
  </si>
  <si>
    <t>CALHA EM CHAPA DE AÇO GALVANIZADO NÚMERO 24, DESENVOLVIMENTO DE 50 CM, INCLUSO TRANSPORTE VERTICAL. AF_07/2019</t>
  </si>
  <si>
    <t>1.7.0.0.3.</t>
  </si>
  <si>
    <t>94229</t>
  </si>
  <si>
    <t>CALHA EM CHAPA DE AÇO GALVANIZADO NÚMERO 24, DESENVOLVIMENTO DE 100 CM, INCLUSO TRANSPORTE VERTICAL. AF_07/2019</t>
  </si>
  <si>
    <t>1.7.0.0.4.</t>
  </si>
  <si>
    <t xml:space="preserve">FNDE 65 </t>
  </si>
  <si>
    <t>CUMEEIRA NORMAL PARA TELHA TRAPEZOIDAL DE AÇO, E = 0,5 MM, INCLUSO ACESSÓRIOS DE FIXAÇÃO E IÇAMENTO (M)</t>
  </si>
  <si>
    <t>1.7.0.0.5.</t>
  </si>
  <si>
    <t>100327</t>
  </si>
  <si>
    <t>RUFO EXTERNO/INTERNO EM CHAPA DE AÇO GALVANIZADO NÚMERO 26, CORTE DE 33 CM, INCLUSO IÇAMENTO. AF_07/2019</t>
  </si>
  <si>
    <t>1.7.0.0.6.</t>
  </si>
  <si>
    <t>101979</t>
  </si>
  <si>
    <t>CHAPIM (RUFO CAPA) EM AÇO GALVANIZADO, CORTE 33. AF_11/2020</t>
  </si>
  <si>
    <t>1.8.</t>
  </si>
  <si>
    <t>IMPERMEABILIZAÇÃO</t>
  </si>
  <si>
    <t>1.8.0.0.1.</t>
  </si>
  <si>
    <t>FNDE 172</t>
  </si>
  <si>
    <t xml:space="preserve"> IMPERMEABILIZAÇÃO DE VIGA BALDRAME COM EMULSÃO ASFÁLTICA, 2 DEMÃOS (M2)</t>
  </si>
  <si>
    <t>1.8.0.0.2.</t>
  </si>
  <si>
    <t xml:space="preserve">FNDE 173 </t>
  </si>
  <si>
    <t>IMPERMEABILIZAÇÃO DA LAJE COM EMULSÃO ASFÁLTICA, 2 DEMÃOS (M2)</t>
  </si>
  <si>
    <t>1.8.0.0.3.</t>
  </si>
  <si>
    <t xml:space="preserve">FNDE 174 </t>
  </si>
  <si>
    <t>IMPERMEABILIZAÇÃO DE PISO COM EMULSÃO ASFÁLTICA, 2 DEMÃOS (M2)</t>
  </si>
  <si>
    <t>1.8.0.0.4.</t>
  </si>
  <si>
    <t>FNDE 175</t>
  </si>
  <si>
    <t xml:space="preserve"> IMPERMEABILIZAÇÃO DA PAREDE COM EMULSÃO ASFÁLTICA, 2 DEMÃOS (M2)</t>
  </si>
  <si>
    <t>1.8.0.0.5.</t>
  </si>
  <si>
    <t>98565</t>
  </si>
  <si>
    <t>PROTEÇÃO MECÂNICA DE SUPERFICIE HORIZONTAL COM ARGAMASSA DE CIMENTO E AREIA, TRAÇO 1:3, E=3CM. AF_09/2023</t>
  </si>
  <si>
    <t>1.9.</t>
  </si>
  <si>
    <t>REVESTIMENTOS INTERNO E EXTERNO</t>
  </si>
  <si>
    <t>1.9.1.</t>
  </si>
  <si>
    <t>EDIFICAÇÃO</t>
  </si>
  <si>
    <t>1.9.1.0.1.</t>
  </si>
  <si>
    <t>87905</t>
  </si>
  <si>
    <t>CHAPISCO APLICADO EM ALVENARIA (COM PRESENÇA DE VÃOS) E ESTRUTURAS DE CONCRETO DE FACHADA, COM COLHER DE PEDREIRO.  ARGAMASSA TRAÇO 1:3 COM PREPARO EM BETONEIRA 400L. AF_10/2022</t>
  </si>
  <si>
    <t>1.9.1.0.2.</t>
  </si>
  <si>
    <t>87879</t>
  </si>
  <si>
    <t>CHAPISCO APLICADO EM ALVENARIAS E ESTRUTURAS DE CONCRETO INTERNAS, COM COLHER DE PEDREIRO.  ARGAMASSA TRAÇO 1:3 COM PREPARO EM BETONEIRA 400L. AF_10/2022</t>
  </si>
  <si>
    <t>1.9.1.0.3.</t>
  </si>
  <si>
    <t>87775</t>
  </si>
  <si>
    <t>EMBOÇO OU MASSA ÚNICA EM ARGAMASSA TRAÇO 1:2:8, PREPARO MECÂNICO COM BETONEIRA 400 L, APLICADA MANUALMENTE EM PANOS DE FACHADA COM PRESENÇA DE VÃOS, ESPESSURA DE 25 MM. AF_08/2022</t>
  </si>
  <si>
    <t>1.9.1.0.4.</t>
  </si>
  <si>
    <t>87531</t>
  </si>
  <si>
    <t>EMBOÇO, EM ARGAMASSA TRAÇO 1:2:8, PREPARO MECÂNICO, APLICADO MANUALMENTE EM PAREDES INTERNAS DE AMBIENTES COM ÁREA ENTRE 5M² E 10M², E = 17,5MM, COM TALISCAS. AF_03/2024</t>
  </si>
  <si>
    <t>1.9.1.0.5.</t>
  </si>
  <si>
    <t>104958</t>
  </si>
  <si>
    <t>MASSA ÚNICA, EM ARGAMASSA TRAÇO 1:2:8 PREPARO MECÂNICO, APLICADA MANUALMENTE EM PAREDES INTERNAS DE AMBIENTES COM ÁREA MAIOR QUE 10M², E = 10MM, COM TALISCAS. AF_03/2024</t>
  </si>
  <si>
    <t>1.9.1.0.6.</t>
  </si>
  <si>
    <t>87273</t>
  </si>
  <si>
    <t>REVESTIMENTO CERÂMICO PARA PAREDES INTERNAS COM PLACAS TIPO ESMALTADA DE DIMENSÕES 33X45 CM APLICADAS NA ALTURA INTEIRA DAS PAREDES. AF_02/2023_PE</t>
  </si>
  <si>
    <t>1.9.1.0.7.</t>
  </si>
  <si>
    <t>FNDE 293</t>
  </si>
  <si>
    <t xml:space="preserve"> REVESTIMENTO CERÂMICO PARA PAREDES INTERNAS COM PLACAS TIPO ESMALTADA EXTRA DE DIMENSÕES 10X10 CM COR AMARELA APLICADAS NA ALTURA INTEIRA DAS PAREDES (M2)</t>
  </si>
  <si>
    <t>1.9.1.0.8.</t>
  </si>
  <si>
    <t>FNDE 294</t>
  </si>
  <si>
    <t xml:space="preserve"> REVESTIMENTO CERÂMICO PARA PAREDES INTERNAS COM PLACAS TIPO ESMALTADA EXTRA DE DIMENSÕES 10X10 CM COR AZUL APLICADAS NA ALTURA INTEIRA DAS PAREDES (M2)</t>
  </si>
  <si>
    <t>1.9.1.0.9.</t>
  </si>
  <si>
    <t>FNDE 295</t>
  </si>
  <si>
    <t xml:space="preserve"> REVESTIMENTO CERÂMICO PARA PAREDES INTERNAS COM PLACAS TIPO ESMALTADA EXTRA DE DIMENSÕES 10X10 CM COR BRANCA APLICADAS NA ALTURA INTEIRA DAS PAREDES (M2)</t>
  </si>
  <si>
    <t>1.9.1.0.10.</t>
  </si>
  <si>
    <t>FNDE 296</t>
  </si>
  <si>
    <t xml:space="preserve"> REVESTIMENTO CERÂMICO PARA PAREDES INTERNAS COM PLACAS TIPO ESMALTADA EXTRA DE DIMENSÕES 10X10 CM COR VERMELHA APLICADAS NA ALTURA INTEIRA DAS PAREDES (M2)</t>
  </si>
  <si>
    <t>1.9.1.0.11.</t>
  </si>
  <si>
    <t>FNDE 245</t>
  </si>
  <si>
    <t xml:space="preserve"> RODA MEIO EM MADEIRA, ALTURA 7CM, FIXADO COM COLA (M)</t>
  </si>
  <si>
    <t>1.9.1.0.12.</t>
  </si>
  <si>
    <t>FNDE 37</t>
  </si>
  <si>
    <t xml:space="preserve"> CANTONEIRA DE BORRACHA - AMBIENTE SOLÁRIO (M)</t>
  </si>
  <si>
    <t>1.9.1.0.13.</t>
  </si>
  <si>
    <t>96114</t>
  </si>
  <si>
    <t>FORRO EM DRYWALL, PARA AMBIENTES COMERCIAIS, INCLUSIVE ESTRUTURA BIRECIONAL DE FIXAÇÃO. AF_08/2023_PS</t>
  </si>
  <si>
    <t>1.9.1.0.14.</t>
  </si>
  <si>
    <t>FNDE 18</t>
  </si>
  <si>
    <t xml:space="preserve"> FORRO DE FIBRA MINERAL EM PLACAS DE 625 X 625 MM, E = 15 MM, BORDA RETA, COM PINTURA ANTIMOFO, APOIADO EM PERFIL DE ACO GALVANIZADO COM 24 MM DE BASE - INSTALADO (M2)</t>
  </si>
  <si>
    <t>1.10.</t>
  </si>
  <si>
    <t>SISTEMAS DE PISOS</t>
  </si>
  <si>
    <t>1.10.1.</t>
  </si>
  <si>
    <t>PAVIMENTAÇÃO INTERNA - PREPARO DE PISO 8CM</t>
  </si>
  <si>
    <t>1.10.1.0.1.</t>
  </si>
  <si>
    <t>1.10.1.0.2.</t>
  </si>
  <si>
    <t>1.10.1.0.3.</t>
  </si>
  <si>
    <t>1.10.1.0.4.</t>
  </si>
  <si>
    <t>97088</t>
  </si>
  <si>
    <t>ARMAÇÃO PARA EXECUÇÃO DE RADIER, PISO DE CONCRETO OU LAJE SOBRE SOLO, COM USO DE TELA Q-92. AF_09/2021</t>
  </si>
  <si>
    <t>1.10.1.0.5.</t>
  </si>
  <si>
    <t>1.10.2.</t>
  </si>
  <si>
    <t>PAVIMENTAÇÃO INTERNA - REVESTIMENTOS</t>
  </si>
  <si>
    <t>1.10.2.0.1.</t>
  </si>
  <si>
    <t>87630</t>
  </si>
  <si>
    <t>CONTRAPISO EM ARGAMASSA TRAÇO 1:4 (CIMENTO E AREIA), PREPARO MECÂNICO COM BETONEIRA 400 L, APLICADO EM ÁREAS SECAS SOBRE LAJE, ADERIDO, ACABAMENTO NÃO REFORÇADO, ESPESSURA 3CM. AF_07/2021</t>
  </si>
  <si>
    <t>1.10.2.0.2.</t>
  </si>
  <si>
    <t>87745</t>
  </si>
  <si>
    <t>CONTRAPISO EM ARGAMASSA TRAÇO 1:4 (CIMENTO E AREIA), PREPARO MECÂNICO COM BETONEIRA 400 L, APLICADO EM ÁREAS MOLHADAS SOBRE LAJE, ADERIDO, ACABAMENTO NÃO REFORÇADO, ESPESSURA 3CM. AF_07/2021</t>
  </si>
  <si>
    <t>1.10.2.0.3.</t>
  </si>
  <si>
    <t>104162</t>
  </si>
  <si>
    <t>PISO EM GRANILITE, MARMORITE OU GRANITINA EM AMBIENTES INTERNOS, COM ESPESSURA DE 8 MM, INCLUSO MISTURA EM BETONEIRA, COLOCAÇÃO DAS JUNTAS, APLICAÇÃO DO PISO, 4 POLIMENTOS COM POLITRIZ, ESTUCAMENTO, SELADOR E CERA. AF_06/2022</t>
  </si>
  <si>
    <t>1.10.2.0.4.</t>
  </si>
  <si>
    <t>87257</t>
  </si>
  <si>
    <t>REVESTIMENTO CERÂMICO PARA PISO COM PLACAS TIPO ESMALTADA DE DIMENSÕES 60X60 CM APLICADA EM AMBIENTES DE ÁREA MAIOR QUE 10 M2. AF_02/2023_PE</t>
  </si>
  <si>
    <t>1.10.2.0.5.</t>
  </si>
  <si>
    <t>87251</t>
  </si>
  <si>
    <t>REVESTIMENTO CERÂMICO PARA PISO COM PLACAS TIPO ESMALTADA DE DIMENSÕES 45X45 CM APLICADA EM AMBIENTES DE ÁREA MAIOR QUE 10 M2. AF_02/2023_PE</t>
  </si>
  <si>
    <t>1.10.2.0.6.</t>
  </si>
  <si>
    <t>FNDE 09</t>
  </si>
  <si>
    <t xml:space="preserve"> NATA DE CIMENTO COM COLA PVA, PARA NIVELAMENTO  DE CONTRAPISO PARA ASSENTAMENTO DE PISO VINÍLICO (M2)</t>
  </si>
  <si>
    <t>1.10.2.0.7.</t>
  </si>
  <si>
    <t>FNDE 298</t>
  </si>
  <si>
    <t xml:space="preserve"> PISO VINÍLICO, PADRÃO LISO, AMARELO, ESPESSURA 3,2 MM, FIXADO COM COLA. (M2)</t>
  </si>
  <si>
    <t>1.10.2.0.8.</t>
  </si>
  <si>
    <t xml:space="preserve">FNDE 297 </t>
  </si>
  <si>
    <t>PISO VINÍLICO, PADRÃO LISO, CINZA ESCURO, ESPESSURA 3,2 MM, FIXADO COM COLA (M2)</t>
  </si>
  <si>
    <t>1.10.2.0.9.</t>
  </si>
  <si>
    <t>FNDE 299</t>
  </si>
  <si>
    <t xml:space="preserve"> PISO VINÍLICO, PADRÃO LISO, AZUL, ESPESSURA 3,2 MM, FIXADO COM COLA (M2)</t>
  </si>
  <si>
    <t>1.10.2.0.10.</t>
  </si>
  <si>
    <t>FNDE 300</t>
  </si>
  <si>
    <t xml:space="preserve"> PISO VINÍLICO, PADRÃO LISO, CINZA CLARO, ESPESSURA 3,2 MM, FIXADO COM COLA (M2)</t>
  </si>
  <si>
    <t>1.10.2.0.11.</t>
  </si>
  <si>
    <t>88650</t>
  </si>
  <si>
    <t>RODAPÉ CERÂMICO DE 7CM DE ALTURA COM PLACAS TIPO ESMALTADA DE DIMENSÕES 60X60CM. AF_02/2023</t>
  </si>
  <si>
    <t>1.10.2.0.12.</t>
  </si>
  <si>
    <t>98688</t>
  </si>
  <si>
    <t>RODAPÉ EM POLIESTIRENO, ALTURA 5 CM. AF_09/2020</t>
  </si>
  <si>
    <t>1.10.2.0.13.</t>
  </si>
  <si>
    <t>98689</t>
  </si>
  <si>
    <t>SOLEIRA EM GRANITO, LARGURA 15 CM, ESPESSURA 2,0 CM. AF_09/2020</t>
  </si>
  <si>
    <t>1.10.3.</t>
  </si>
  <si>
    <t>PAVIMENTAÇÃO EXTERNA</t>
  </si>
  <si>
    <t>1.10.3.0.1.</t>
  </si>
  <si>
    <t>92400</t>
  </si>
  <si>
    <t>EXECUÇÃO DE PAVIMENTO EM PISO INTERTRAVADO, COM BLOCO RETANGULAR DE 20 X 10 CM, ESPESSURA 10 CM. AF_10/2022</t>
  </si>
  <si>
    <t>1.10.3.0.2.</t>
  </si>
  <si>
    <t>FNDE 400</t>
  </si>
  <si>
    <t>PISO PODOTÁTIL DE ALERTA, COR AMARELA, DE BORRACHA, ASSENTADO SOBRE ARGAMASSA (M)</t>
  </si>
  <si>
    <t>1.10.3.0.3.</t>
  </si>
  <si>
    <t>FNDE 401</t>
  </si>
  <si>
    <t>PISO PODOTÁTIL DE ALERTA, COR AZUL, DE BORRACHA, ASSENTADO SOBRE ARGAMASSA (M)</t>
  </si>
  <si>
    <t>1.10.3.0.4.</t>
  </si>
  <si>
    <t>FNDE 190</t>
  </si>
  <si>
    <t xml:space="preserve"> PISO PODOTÁTIL DE ALERTA, COR VERMELHA, DE CONCRETO, ASSENTADO SOBRE ARGAMASSA (M2)</t>
  </si>
  <si>
    <t>1.10.3.0.5.</t>
  </si>
  <si>
    <t>FNDE 10</t>
  </si>
  <si>
    <t>COLCHÃO DRENANTE DE AREIA H= 30 CM (M3)</t>
  </si>
  <si>
    <t>1.10.3.0.6.</t>
  </si>
  <si>
    <t>98504</t>
  </si>
  <si>
    <t>PLANTIO DE GRAMA BATATAIS EM PLACAS. AF_07/2024</t>
  </si>
  <si>
    <t>1.10.3.0.7.</t>
  </si>
  <si>
    <t>FNDE 38</t>
  </si>
  <si>
    <t xml:space="preserve"> FITA 3M COLANTE ANTIDERRAPANTE PARA PISO (M)</t>
  </si>
  <si>
    <t>1.10.3.0.8.</t>
  </si>
  <si>
    <t>1.10.4.</t>
  </si>
  <si>
    <t>PAVIMENTAÇÃO EXTERNA - CALÇADA DE CONCRETO 8 CM</t>
  </si>
  <si>
    <t>1.10.4.0.1.</t>
  </si>
  <si>
    <t>1.10.4.0.2.</t>
  </si>
  <si>
    <t>1.10.4.0.3.</t>
  </si>
  <si>
    <t>94994</t>
  </si>
  <si>
    <t>EXECUÇÃO DE PASSEIO (CALÇADA) OU PISO DE CONCRETO COM CONCRETO MOLDADO IN LOCO, FEITO EM OBRA, ACABAMENTO CONVENCIONAL, ESPESSURA 8 CM, ARMADO. AF_08/2022</t>
  </si>
  <si>
    <t>1.11.</t>
  </si>
  <si>
    <t>PINTURAS E ACABAMENTOS</t>
  </si>
  <si>
    <t>1.11.1.</t>
  </si>
  <si>
    <t>PINTURA PAREDES</t>
  </si>
  <si>
    <t>1.11.1.0.1.</t>
  </si>
  <si>
    <t>88497</t>
  </si>
  <si>
    <t>EMASSAMENTO COM MASSA LÁTEX, APLICAÇÃO EM PAREDE, DUAS DEMÃOS, LIXAMENTO MANUAL. AF_04/2023</t>
  </si>
  <si>
    <t>1.11.1.0.2.</t>
  </si>
  <si>
    <t>96135</t>
  </si>
  <si>
    <t>APLICAÇÃO MANUAL DE MASSA ACRÍLICA EM PAREDES EXTERNAS DE CASAS, DUAS DEMÃOS. AF_03/2024</t>
  </si>
  <si>
    <t>1.11.1.0.3.</t>
  </si>
  <si>
    <t>FNDE 402</t>
  </si>
  <si>
    <t xml:space="preserve"> PINTURA LÁTEX ACRÍLICA, COR BRANCO GELO, APLICAÇÃO MANUAL EM PAREDES, DUAS DEMÃOS (M2)</t>
  </si>
  <si>
    <t>1.11.1.0.4.</t>
  </si>
  <si>
    <t xml:space="preserve">FNDE 403 </t>
  </si>
  <si>
    <t>PINTURA LÁTEX ACRÍLICA, COR VERMELHO, APLICAÇÃO MANUAL EM PAREDES, DUAS DEMÃOS (M2)</t>
  </si>
  <si>
    <t>1.11.1.0.5.</t>
  </si>
  <si>
    <t>FNDE 404</t>
  </si>
  <si>
    <t xml:space="preserve"> PINTURA LÁTEX ACRÍLICA, COR CINZA, APLICAÇÃO MANUAL EM PAREDES, DUAS DEMÃOS (M2)</t>
  </si>
  <si>
    <t>1.11.1.0.6.</t>
  </si>
  <si>
    <t>FNDE 405</t>
  </si>
  <si>
    <t xml:space="preserve"> PINTURA LÁTEX ACRÍLICA, COR AZUL, APLICAÇÃO MANUAL EM PAREDES, DUAS DEMÃOS (M2)</t>
  </si>
  <si>
    <t>1.11.1.0.7.</t>
  </si>
  <si>
    <t>FNDE 35</t>
  </si>
  <si>
    <t xml:space="preserve"> PINTURA COM TINTA EPÓXI EM PAREDES, COR VERDE,  APLICAÇÃO MANUAL, 2 DEMÃOS, INCLUSO PRIMER EPÓXI (M2)</t>
  </si>
  <si>
    <t>1.11.1.0.8.</t>
  </si>
  <si>
    <t>FNDE 36</t>
  </si>
  <si>
    <t xml:space="preserve"> PINTURA COM TINTA EPÓXI EM PAREDES, COR LARANJA,  APLICAÇÃO MANUAL, 2 DEMÃOS, INCLUSO PRIMER EPÓXI (M2)</t>
  </si>
  <si>
    <t>1.11.1.0.9.</t>
  </si>
  <si>
    <t>FNDE 201</t>
  </si>
  <si>
    <t xml:space="preserve"> PINTURA EM ESMALTE SINTÉTICO EM RODAMEIO DE MADEIRA, 2 DEMÃOS - COR BRANCO (M2)</t>
  </si>
  <si>
    <t>1.11.2.</t>
  </si>
  <si>
    <t>PINTURA DE FORROS</t>
  </si>
  <si>
    <t>1.11.2.0.1.</t>
  </si>
  <si>
    <t>88494</t>
  </si>
  <si>
    <t>EMASSAMENTO COM MASSA LÁTEX, APLICAÇÃO EM TETO, UMA DEMÃO, LIXAMENTO MANUAL. AF_04/2023</t>
  </si>
  <si>
    <t>1.11.2.0.2.</t>
  </si>
  <si>
    <t>88488</t>
  </si>
  <si>
    <t>PINTURA LÁTEX ACRÍLICA PREMIUM, APLICAÇÃO MANUAL EM TETO, DUAS DEMÃOS. AF_04/2023</t>
  </si>
  <si>
    <t>1.11.3.</t>
  </si>
  <si>
    <t>PISO - ESTACIONAMENTO</t>
  </si>
  <si>
    <t>1.11.3.0.1.</t>
  </si>
  <si>
    <t>FNDE 406</t>
  </si>
  <si>
    <t xml:space="preserve"> PINTURA DE PISO COM TINTA EPÓXI, COR AMARELO, APLICAÇÃO MANUAL, 2 DEMÃOS, INCLUSO PRIMER EPÓXI (M2)</t>
  </si>
  <si>
    <t>1.11.3.0.2.</t>
  </si>
  <si>
    <t>FNDE 407</t>
  </si>
  <si>
    <t xml:space="preserve"> PINTURA DE PISO COM TINTA EPÓXI, COR AZUL, APLICAÇÃO MANUAL, 2 DEMÃOS, INCLUSO PRIMER EPÓXI (M2)</t>
  </si>
  <si>
    <t>1.11.3.0.3.</t>
  </si>
  <si>
    <t>FNDE 409</t>
  </si>
  <si>
    <t xml:space="preserve"> PINTURA DE PISO COM TINTA EPÓXI, COR CINZA, APLICAÇÃO MANUAL, 2 DEMÃOS, INCLUSO PRIMER EPÓXI (M2)</t>
  </si>
  <si>
    <t>1.11.4.</t>
  </si>
  <si>
    <t>PISO PLAYGROUND</t>
  </si>
  <si>
    <t>1.11.4.0.1.</t>
  </si>
  <si>
    <t>1.11.4.0.2.</t>
  </si>
  <si>
    <t>1.11.4.0.3.</t>
  </si>
  <si>
    <t>1.11.4.0.4.</t>
  </si>
  <si>
    <t>1.11.4.0.5.</t>
  </si>
  <si>
    <t>FNDE 410</t>
  </si>
  <si>
    <t xml:space="preserve"> PINTURA DE PISO COM TINTA EPÓXI, COR LARANJA, APLICAÇÃO MANUAL, 2 DEMÃOS, INCLUSO PRIMER EPÓXI (M2)</t>
  </si>
  <si>
    <t>1.11.4.0.6.</t>
  </si>
  <si>
    <t>FNDE 411</t>
  </si>
  <si>
    <t xml:space="preserve"> PINTURA DE PISO COM TINTA EPÓXI, COR VERDE, APLICAÇÃO MANUAL, 2 DEMÃOS, INCLUSO PRIMER EPÓXI (M2)</t>
  </si>
  <si>
    <t>1.11.4.0.7.</t>
  </si>
  <si>
    <t>FNDE 412</t>
  </si>
  <si>
    <t xml:space="preserve"> PINTURA DE PISO COM TINTA EPÓXI, COR VERMELHO, APLICAÇÃO MANUAL, 2 DEMÃOS, INCLUSO PRIMER EPÓXI (M2)</t>
  </si>
  <si>
    <t>1.12.</t>
  </si>
  <si>
    <t>INSTALAÇÃO HIDRÁULICA</t>
  </si>
  <si>
    <t>1.12.1.</t>
  </si>
  <si>
    <t>TUBULAÇÕES E CONEXÕES DE PVC RÍGIDO</t>
  </si>
  <si>
    <t>1.12.1.0.1.</t>
  </si>
  <si>
    <t>89356</t>
  </si>
  <si>
    <t>TUBO, PVC, SOLDÁVEL, DE 25MM, INSTALADO EM RAMAL OU SUB-RAMAL DE ÁGUA - FORNECIMENTO E INSTALAÇÃO. AF_06/2022</t>
  </si>
  <si>
    <t>1.12.1.0.2.</t>
  </si>
  <si>
    <t>103978</t>
  </si>
  <si>
    <t>TUBO, PVC, SOLDÁVEL, DE 40MM, INSTALADO EM RAMAL DE DISTRIBUIÇÃO DE ÁGUA - FORNECIMENTO E INSTALAÇÃO. AF_06/2022</t>
  </si>
  <si>
    <t>1.12.1.0.3.</t>
  </si>
  <si>
    <t>103979</t>
  </si>
  <si>
    <t>TUBO, PVC, SOLDÁVEL, DE 50MM, INSTALADO EM RAMAL DE DISTRIBUIÇÃO DE ÁGUA - FORNECIMENTO E INSTALAÇÃO. AF_06/2022</t>
  </si>
  <si>
    <t>1.12.1.0.4.</t>
  </si>
  <si>
    <t>89450</t>
  </si>
  <si>
    <t>TUBO, PVC, SOLDÁVEL, DE 60MM, INSTALADO EM PRUMADA DE ÁGUA - FORNECIMENTO E INSTALAÇÃO. AF_06/2022</t>
  </si>
  <si>
    <t>1.12.1.0.5.</t>
  </si>
  <si>
    <t>89452</t>
  </si>
  <si>
    <t>TUBO, PVC, SOLDÁVEL, DE 85MM, INSTALADO EM PRUMADA DE ÁGUA - FORNECIMENTO E INSTALAÇÃO. AF_06/2022</t>
  </si>
  <si>
    <t>1.12.1.0.6.</t>
  </si>
  <si>
    <t>FNDE 119</t>
  </si>
  <si>
    <t xml:space="preserve"> TUBO DE DESCARGA, TIPO BENGALA, PARA LIGACAO CAIXA DE DESCARGA - EMBUTIR, PVC, 40 MM X 150 CM (UN)</t>
  </si>
  <si>
    <t>1.12.1.0.7.</t>
  </si>
  <si>
    <t>89429</t>
  </si>
  <si>
    <t>ADAPTADOR CURTO COM BOLSA E ROSCA PARA REGISTRO, PVC, SOLDÁVEL, DN 25MM X 3/4 , INSTALADO EM RAMAL DE DISTRIBUIÇÃO DE ÁGUA - FORNECIMENTO E INSTALAÇÃO. AF_06/2022</t>
  </si>
  <si>
    <t>1.12.1.0.8.</t>
  </si>
  <si>
    <t>94660</t>
  </si>
  <si>
    <t>ADAPTADOR CURTO COM BOLSA E ROSCA PARA REGISTRO, PVC, SOLDÁVEL, DN 40 MM X 1 1/4", INSTALADO EM RESERVAÇÃO PREDIAL DE ÁGUA - FORNECIMENTO E INSTALAÇÃO. AF_04/2024</t>
  </si>
  <si>
    <t>1.12.1.0.9.</t>
  </si>
  <si>
    <t>104001</t>
  </si>
  <si>
    <t>ADAPTADOR CURTO COM BOLSA E ROSCA PARA REGISTRO, PVC, SOLDÁVEL, DN 50MM X 1.1/2", INSTALADO EM RAMAL DE DISTRIBUIÇÃO DE ÁGUA - FORNECIMENTO E INSTALAÇÃO. AF_06/2022</t>
  </si>
  <si>
    <t>1.12.1.0.10.</t>
  </si>
  <si>
    <t>89616</t>
  </si>
  <si>
    <t>ADAPTADOR CURTO COM BOLSA E ROSCA PARA REGISTRO, PVC, SOLDÁVEL, DN 85MM X 3 , INSTALADO EM PRUMADA DE ÁGUA - FORNECIMENTO E INSTALAÇÃO. AF_06/2022</t>
  </si>
  <si>
    <t>1.12.1.0.11.</t>
  </si>
  <si>
    <t>103959</t>
  </si>
  <si>
    <t>BUCHA DE REDUÇÃO, CURTA, PVC, SOLDÁVEL, DN 60 X 50 MM, INSTALADO EM PRUMADA DE ÁGUA - FORNECIMENTO E INSTALAÇÃO. AF_06/2022</t>
  </si>
  <si>
    <t>1.12.1.0.12.</t>
  </si>
  <si>
    <t>103968</t>
  </si>
  <si>
    <t>BUCHA DE REDUÇÃO, LONGA, PVC, SOLDÁVEL, DN 60 X 25 MM, INSTALADO EM PRUMADA DE ÁGUA - FORNECIMENTO E INSTALAÇÃO. AF_06/2022</t>
  </si>
  <si>
    <t>1.12.1.0.13.</t>
  </si>
  <si>
    <t>FNDE 413</t>
  </si>
  <si>
    <t xml:space="preserve"> BUCHA DE REDUÇÃO, LONGA, PVC, SOLDÁVEL, DN 85 X 60 MM, INSTALADO EM PRUMADA DE ÁGUA - FORNECIMENTO E INSTALAÇÃO (UN)</t>
  </si>
  <si>
    <t>1.12.1.0.14.</t>
  </si>
  <si>
    <t>104034</t>
  </si>
  <si>
    <t>COLAR DE TOMADA, PVC, COM TRAVAS, DE 110 MM X 1/2" OU 110 MM X 3/4", PARA LIGAÇÃO PREDIAL DE ÁGUA. AF_06/2022</t>
  </si>
  <si>
    <t>1.12.1.0.15.</t>
  </si>
  <si>
    <t>103986</t>
  </si>
  <si>
    <t>CURVA 90 GRAUS, PVC, SOLDÁVEL, DN 50MM, INSTALADO EM RAMAL DE DISTRIBUIÇÃO DE ÁGUA - FORNECIMENTO E INSTALAÇÃO. AF_06/2022</t>
  </si>
  <si>
    <t>1.12.1.0.16.</t>
  </si>
  <si>
    <t>89408</t>
  </si>
  <si>
    <t>JOELHO 90 GRAUS, PVC, SOLDÁVEL, DN 25MM, INSTALADO EM RAMAL DE DISTRIBUIÇÃO DE ÁGUA - FORNECIMENTO E INSTALAÇÃO. AF_06/2022</t>
  </si>
  <si>
    <t>1.12.1.0.17.</t>
  </si>
  <si>
    <t>103980</t>
  </si>
  <si>
    <t>JOELHO 90 GRAUS, PVC, SOLDÁVEL, DN 40MM, INSTALADO EM RAMAL DE DISTRIBUIÇÃO DE ÁGUA - FORNECIMENTO E INSTALAÇÃO. AF_06/2022</t>
  </si>
  <si>
    <t>1.12.1.0.18.</t>
  </si>
  <si>
    <t>103984</t>
  </si>
  <si>
    <t>JOELHO 90 GRAUS, PVC, SOLDÁVEL, DN 50MM, INSTALADO EM RAMAL DE DISTRIBUIÇÃO DE ÁGUA - FORNECIMENTO E INSTALAÇÃO. AF_06/2022</t>
  </si>
  <si>
    <t>1.12.1.0.19.</t>
  </si>
  <si>
    <t>89505</t>
  </si>
  <si>
    <t>JOELHO 90 GRAUS, PVC, SOLDÁVEL, DN 60MM, INSTALADO EM PRUMADA DE ÁGUA - FORNECIMENTO E INSTALAÇÃO. AF_06/2022</t>
  </si>
  <si>
    <t>1.12.1.0.20.</t>
  </si>
  <si>
    <t>89521</t>
  </si>
  <si>
    <t>JOELHO 90 GRAUS, PVC, SOLDÁVEL, DN 85MM, INSTALADO EM PRUMADA DE ÁGUA - FORNECIMENTO E INSTALAÇÃO. AF_06/2022</t>
  </si>
  <si>
    <t>1.12.1.0.21.</t>
  </si>
  <si>
    <t>FNDE 415</t>
  </si>
  <si>
    <t xml:space="preserve"> JOELHO 90 GRAUS, PVC, SOLDÁVEL, COM ROSCA, DN 25MM x 3/4 - FORNECIMENTO E INSTALAÇÃO. AF_06/2022 (UN)</t>
  </si>
  <si>
    <t>1.12.1.0.22.</t>
  </si>
  <si>
    <t>89409</t>
  </si>
  <si>
    <t>JOELHO 45 GRAUS, PVC, SOLDÁVEL, DN 25MM, INSTALADO EM RAMAL DE DISTRIBUIÇÃO DE ÁGUA - FORNECIMENTO E INSTALAÇÃO. AF_06/2022</t>
  </si>
  <si>
    <t>1.12.1.0.23.</t>
  </si>
  <si>
    <t>103981</t>
  </si>
  <si>
    <t>JOELHO 45 GRAUS, PVC, SOLDÁVEL, DN 40MM, INSTALADO EM RAMAL DE DISTRIBUIÇÃO DE ÁGUA - FORNECIMENTO E INSTALAÇÃO. AF_06/2022</t>
  </si>
  <si>
    <t>1.12.1.0.24.</t>
  </si>
  <si>
    <t>89366</t>
  </si>
  <si>
    <t>JOELHO 90 GRAUS COM BUCHA DE LATÃO, PVC, SOLDÁVEL, DN 25MM, X 3/4  INSTALADO EM RAMAL OU SUB-RAMAL DE ÁGUA - FORNECIMENTO E INSTALAÇÃO. AF_06/2022</t>
  </si>
  <si>
    <t>1.12.1.0.25.</t>
  </si>
  <si>
    <t>90373</t>
  </si>
  <si>
    <t>JOELHO 90 GRAUS COM BUCHA DE LATÃO, PVC, SOLDÁVEL, DN 25MM, X 1/2  INSTALADO EM RAMAL OU SUB-RAMAL DE ÁGUA - FORNECIMENTO E INSTALAÇÃO. AF_06/2022</t>
  </si>
  <si>
    <t>1.12.1.0.26.</t>
  </si>
  <si>
    <t>89424</t>
  </si>
  <si>
    <t>LUVA, PVC, SOLDÁVEL, DN 25MM, INSTALADO EM RAMAL DE DISTRIBUIÇÃO DE ÁGUA - FORNECIMENTO E INSTALAÇÃO. AF_06/2022</t>
  </si>
  <si>
    <t>1.12.1.0.27.</t>
  </si>
  <si>
    <t>103995</t>
  </si>
  <si>
    <t>LUVA, PVC, SOLDÁVEL, DN 50MM, INSTALADO EM RAMAL DE DISTRIBUIÇÃO DE ÁGUA - FORNECIMENTO E INSTALAÇÃO. AF_06/2022</t>
  </si>
  <si>
    <t>1.12.1.0.28.</t>
  </si>
  <si>
    <t>89597</t>
  </si>
  <si>
    <t>LUVA, PVC, SOLDÁVEL, DN 60MM, INSTALADO EM PRUMADA DE ÁGUA - FORNECIMENTO E INSTALAÇÃO. AF_06/2022</t>
  </si>
  <si>
    <t>1.12.1.0.29.</t>
  </si>
  <si>
    <t>89385</t>
  </si>
  <si>
    <t>LUVA SOLDÁVEL E COM ROSCA, PVC, SOLDÁVEL, DN 25MM X 3/4 , INSTALADO EM RAMAL OU SUB-RAMAL DE ÁGUA - FORNECIMENTO E INSTALAÇÃO. AF_06/2022</t>
  </si>
  <si>
    <t>1.12.1.0.30.</t>
  </si>
  <si>
    <t>89614</t>
  </si>
  <si>
    <t>LUVA, PVC, SOLDÁVEL, DN 85MM, INSTALADO EM PRUMADA DE ÁGUA - FORNECIMENTO E INSTALAÇÃO. AF_06/2022</t>
  </si>
  <si>
    <t>1.12.1.0.31.</t>
  </si>
  <si>
    <t>89440</t>
  </si>
  <si>
    <t>TE, PVC, SOLDÁVEL, DN 25MM, INSTALADO EM RAMAL DE DISTRIBUIÇÃO DE ÁGUA - FORNECIMENTO E INSTALAÇÃO. AF_06/2022</t>
  </si>
  <si>
    <t>1.12.1.0.32.</t>
  </si>
  <si>
    <t>104011</t>
  </si>
  <si>
    <t>TE, PVC, SOLDÁVEL, DN 40MM, INSTALADO EM RAMAL DE DISTRIBUIÇÃO DE ÁGUA - FORNECIMENTO E INSTALAÇÃO. AF_06/2022</t>
  </si>
  <si>
    <t>1.12.1.0.33.</t>
  </si>
  <si>
    <t>104004</t>
  </si>
  <si>
    <t>TE, PVC, SOLDÁVEL, DN 50MM, INSTALADO EM RAMAL DE DISTRIBUIÇÃO DE ÁGUA - FORNECIMENTO E INSTALAÇÃO. AF_06/2022</t>
  </si>
  <si>
    <t>1.12.1.0.34.</t>
  </si>
  <si>
    <t>89628</t>
  </si>
  <si>
    <t>TE, PVC, SOLDÁVEL, DN 60MM, INSTALADO EM PRUMADA DE ÁGUA - FORNECIMENTO E INSTALAÇÃO. AF_06/2022</t>
  </si>
  <si>
    <t>1.12.1.0.35.</t>
  </si>
  <si>
    <t>89631</t>
  </si>
  <si>
    <t>TE, PVC, SOLDÁVEL, DN 85MM, INSTALADO EM PRUMADA DE ÁGUA - FORNECIMENTO E INSTALAÇÃO. AF_06/2022</t>
  </si>
  <si>
    <t>1.12.1.0.36.</t>
  </si>
  <si>
    <t>89627</t>
  </si>
  <si>
    <t>TÊ DE REDUÇÃO, PVC, SOLDÁVEL, DN 50MM X 25MM, INSTALADO EM PRUMADA DE ÁGUA - FORNECIMENTO E INSTALAÇÃO. AF_06/2022</t>
  </si>
  <si>
    <t>1.12.1.0.37.</t>
  </si>
  <si>
    <t>89632</t>
  </si>
  <si>
    <t>TE DE REDUÇÃO, PVC, SOLDÁVEL, DN 85MM X 60MM, INSTALADO EM PRUMADA DE ÁGUA - FORNECIMENTO E INSTALAÇÃO. AF_06/2022</t>
  </si>
  <si>
    <t>1.12.1.0.38.</t>
  </si>
  <si>
    <t>89396</t>
  </si>
  <si>
    <t>TÊ COM BUCHA DE LATÃO NA BOLSA CENTRAL, PVC, SOLDÁVEL, DN 25MM X 1/2 , INSTALADO EM RAMAL OU SUB-RAMAL DE ÁGUA - FORNECIMENTO E INSTALAÇÃO. AF_06/2022</t>
  </si>
  <si>
    <t>1.12.2.</t>
  </si>
  <si>
    <t>TUBULAÇÕES E CONEXÕES - METAIS</t>
  </si>
  <si>
    <t>1.12.2.0.1.</t>
  </si>
  <si>
    <t>94500</t>
  </si>
  <si>
    <t>REGISTRO DE GAVETA BRUTO, LATÃO, ROSCÁVEL, 3" - FORNECIMENTO E INSTALAÇÃO. AF_08/2021</t>
  </si>
  <si>
    <t>1.12.2.0.2.</t>
  </si>
  <si>
    <t>94794</t>
  </si>
  <si>
    <t>REGISTRO DE GAVETA BRUTO, LATÃO, ROSCÁVEL, 1 1/2", COM ACABAMENTO E CANOPLA CROMADOS - FORNECIMENTO E INSTALAÇÃO. AF_08/2021</t>
  </si>
  <si>
    <t>1.12.2.0.3.</t>
  </si>
  <si>
    <t>89987</t>
  </si>
  <si>
    <t>REGISTRO DE GAVETA BRUTO, LATÃO, ROSCÁVEL, 3/4", COM ACABAMENTO E CANOPLA CROMADOS - FORNECIMENTO E INSTALAÇÃO. AF_08/2021</t>
  </si>
  <si>
    <t>1.12.2.0.4.</t>
  </si>
  <si>
    <t>89985</t>
  </si>
  <si>
    <t>REGISTRO DE PRESSÃO BRUTO, LATÃO, ROSCÁVEL, 3/4", COM ACABAMENTO E CANOPLA CROMADOS - FORNECIMENTO E INSTALAÇÃO. AF_08/2021</t>
  </si>
  <si>
    <t>1.12.2.0.5.</t>
  </si>
  <si>
    <t>103042</t>
  </si>
  <si>
    <t>REGISTRO DE ESFERA, PVC, ROSCÁVEL, COM BORBOLETA, 3/4" - FORNECIMENTO E INSTALAÇÃO. AF_08/2021</t>
  </si>
  <si>
    <t>1.12.2.0.6.</t>
  </si>
  <si>
    <t>90371</t>
  </si>
  <si>
    <t>REGISTRO DE ESFERA, PVC, ROSCÁVEL, COM VOLANTE, 3/4" - FORNECIMENTO E INSTALAÇÃO. AF_08/2021</t>
  </si>
  <si>
    <t>1.12.2.0.7.</t>
  </si>
  <si>
    <t>94496</t>
  </si>
  <si>
    <t>REGISTRO DE GAVETA BRUTO, LATÃO, ROSCÁVEL, 1 1/4" - FORNECIMENTO E INSTALAÇÃO. AF_08/2021</t>
  </si>
  <si>
    <t>1.12.2.0.8.</t>
  </si>
  <si>
    <t>FNDE 215</t>
  </si>
  <si>
    <t xml:space="preserve"> VÁLVULA DE DESCARGA METÁLICA, DUPLO ACIONAMENTO ECO, BASE 1 1/2", ACABAMENTO METALICO CROMADO - FORNECIMENTO E INSTALAÇÃO (UN)</t>
  </si>
  <si>
    <t>1.12.3.</t>
  </si>
  <si>
    <t>RESERVATÓRIO 30.000 L</t>
  </si>
  <si>
    <t>1.12.3.0.1.</t>
  </si>
  <si>
    <t>FNDE 471</t>
  </si>
  <si>
    <t>RESERVATÓRIO METÁLICO CILINDRICO CAP. 30.000 LITROS, COM GUARDA-CORPO, ESCADA E PINTURA (UN)</t>
  </si>
  <si>
    <t>1.13.</t>
  </si>
  <si>
    <t>DRENAGEM DE ÁGUAS PLUVIAIS</t>
  </si>
  <si>
    <t>1.13.1.</t>
  </si>
  <si>
    <t>TUBULAÇÕES E CONEXÕES DE PVC</t>
  </si>
  <si>
    <t>1.13.1.0.1.</t>
  </si>
  <si>
    <t>89578</t>
  </si>
  <si>
    <t>TUBO PVC, SÉRIE R, ÁGUA PLUVIAL, DN 100 MM, FORNECIDO E INSTALADO EM CONDUTORES VERTICAIS DE ÁGUAS PLUVIAIS. AF_06/2022</t>
  </si>
  <si>
    <t>1.13.1.0.2.</t>
  </si>
  <si>
    <t>89580</t>
  </si>
  <si>
    <t>TUBO PVC, SÉRIE R, ÁGUA PLUVIAL, DN 150 MM, FORNECIDO E INSTALADO EM CONDUTORES VERTICAIS DE ÁGUAS PLUVIAIS. AF_06/2022</t>
  </si>
  <si>
    <t>1.13.1.0.3.</t>
  </si>
  <si>
    <t>90702</t>
  </si>
  <si>
    <t>TUBO DE PVC CORRUGADO DE DUPLA PAREDE PARA REDE COLETORA DE ESGOTO, DN 200 MM, JUNTA ELÁSTICA - FORNECIMENTO E ASSENTAMENTO. AF_01/2021</t>
  </si>
  <si>
    <t>1.13.1.0.4.</t>
  </si>
  <si>
    <t>90703</t>
  </si>
  <si>
    <t>TUBO DE PVC CORRUGADO DE DUPLA PAREDE PARA REDE COLETORA DE ESGOTO, DN 250 MM, JUNTA ELÁSTICA - FORNECIMENTO E ASSENTAMENTO. AF_01/2021</t>
  </si>
  <si>
    <t>1.13.1.0.5.</t>
  </si>
  <si>
    <t>89509</t>
  </si>
  <si>
    <t>TUBO PVC, SÉRIE R, ÁGUA PLUVIAL, DN 50 MM, FORNECIDO E INSTALADO EM RAMAL DE ENCAMINHAMENTO. AF_06/2022</t>
  </si>
  <si>
    <t>1.13.1.0.6.</t>
  </si>
  <si>
    <t>89571</t>
  </si>
  <si>
    <t>TÊ, PVC, SERIE R, ÁGUA PLUVIAL, DN 100 X 100 MM, JUNTA ELÁSTICA, FORNECIDO E INSTALADO EM RAMAL DE ENCAMINHAMENTO. AF_06/2022</t>
  </si>
  <si>
    <t>1.13.1.0.7.</t>
  </si>
  <si>
    <t>104178</t>
  </si>
  <si>
    <t>CAP, PVC, SERIE R, ÁGUA PLUVIAL, DN 100 MM, JUNTA ELÁSTICA, FORNECIDO E INSTALADO EM RAMAL DE ENCAMINHAMENTO. AF_06/2022</t>
  </si>
  <si>
    <t>1.13.1.0.8.</t>
  </si>
  <si>
    <t>FNDE 30</t>
  </si>
  <si>
    <t>CURVA 45 GRAUS, PVC, SERIE R, ÁGUA PLUVIAL, DN 200 MM, VINILFORT, JUNTA ELÁSTICA, FORNECIDO E INSTALADO EM RAMAL DE ENCAMINHAMENTO (UN)</t>
  </si>
  <si>
    <t>1.13.1.0.9.</t>
  </si>
  <si>
    <t>89585</t>
  </si>
  <si>
    <t>JOELHO 45 GRAUS, PVC, SERIE R, ÁGUA PLUVIAL, DN 100 MM, JUNTA ELÁSTICA, FORNECIDO E INSTALADO EM CONDUTORES VERTICAIS DE ÁGUAS PLUVIAIS. AF_06/2022</t>
  </si>
  <si>
    <t>1.13.1.0.10.</t>
  </si>
  <si>
    <t>89520</t>
  </si>
  <si>
    <t>JOELHO 45 GRAUS, PVC, SERIE R, ÁGUA PLUVIAL, DN 50 MM, JUNTA ELÁSTICA, FORNECIDO E INSTALADO EM RAMAL DE ENCAMINHAMENTO. AF_06/2022</t>
  </si>
  <si>
    <t>1.13.1.0.11.</t>
  </si>
  <si>
    <t>89584</t>
  </si>
  <si>
    <t>JOELHO 90 GRAUS, PVC, SERIE R, ÁGUA PLUVIAL, DN 100 MM, JUNTA ELÁSTICA, FORNECIDO E INSTALADO EM CONDUTORES VERTICAIS DE ÁGUAS PLUVIAIS. AF_06/2022</t>
  </si>
  <si>
    <t>1.13.1.0.12.</t>
  </si>
  <si>
    <t>104345</t>
  </si>
  <si>
    <t>JUNÇÃO DE REDUÇÃO INVERTIDA, PVC, SÉRIE NORMAL, ESGOTO PREDIAL, DN 100 X 50 MM, JUNTA ELÁSTICA, FORNECIDO E INSTALADO EM RAMAL DE DESCARGA OU RAMAL DE ESGOTO SANITÁRIO. AF_08/2022</t>
  </si>
  <si>
    <t>1.13.1.0.13.</t>
  </si>
  <si>
    <t>FNDE 416</t>
  </si>
  <si>
    <t xml:space="preserve"> JUNÇÃO SIMPLES, PVC, SERIE R, ÁGUA PLUVIAL, DN 100 X 50 MM, JUNTA ELÁSTICA, FORNECIDO E INSTALADO EM CONDUTORES VERTICAIS DE ÁGUAS PLUVIAIS (UN)</t>
  </si>
  <si>
    <t>1.13.1.0.14.</t>
  </si>
  <si>
    <t>FNDE 421</t>
  </si>
  <si>
    <t xml:space="preserve"> JUNÇÃO SIMPLES, PVC, SERIE R, ÁGUA PLUVIAL, DN 150 X 75 MM, JUNTA ELÁSTICA, FORNECIDO E INSTALADO EM CONDUTORES VERTICAIS DE ÁGUAS PLUVIAIS (UN)</t>
  </si>
  <si>
    <t>1.13.1.0.15.</t>
  </si>
  <si>
    <t>89549</t>
  </si>
  <si>
    <t>REDUÇÃO EXCÊNTRICA, PVC, SERIE R, ÁGUA PLUVIAL, DN 75 X 50 MM, JUNTA ELÁSTICA, FORNECIDO E INSTALADO EM RAMAL DE ENCAMINHAMENTO. AF_06/2022</t>
  </si>
  <si>
    <t>1.13.2.</t>
  </si>
  <si>
    <t>ACESSÓRIOS</t>
  </si>
  <si>
    <t>1.13.2.0.1.</t>
  </si>
  <si>
    <t>99253</t>
  </si>
  <si>
    <t>CAIXA ENTERRADA HIDRÁULICA RETANGULAR EM ALVENARIA COM TIJOLOS CERÂMICOS MACIÇOS, DIMENSÕES INTERNAS: 0,6X0,6X0,6 M PARA REDE DE DRENAGEM. AF_12/2020</t>
  </si>
  <si>
    <t>1.13.2.0.2.</t>
  </si>
  <si>
    <t>89482</t>
  </si>
  <si>
    <t>CAIXA SIFONADA, PVC, DN 100 X 100 X 50 MM, FORNECIDA E INSTALADA EM RAMAIS DE ENCAMINHAMENTO DE ÁGUA PLUVIAL. AF_06/2022</t>
  </si>
  <si>
    <t>1.13.3.</t>
  </si>
  <si>
    <t>SISTEMA DE REUSO DE ÁGUA</t>
  </si>
  <si>
    <t>1.13.3.0.1.</t>
  </si>
  <si>
    <t>FNDE 78</t>
  </si>
  <si>
    <t xml:space="preserve"> CISTERNA MODULAR 600 Litros (UN)</t>
  </si>
  <si>
    <t>1.13.3.0.2.</t>
  </si>
  <si>
    <t>FNDE 79</t>
  </si>
  <si>
    <t xml:space="preserve"> SMART FILTRO (UN)</t>
  </si>
  <si>
    <t>1.14.</t>
  </si>
  <si>
    <t>INSTALAÇÕES DE ESGOTO SANITÁRIO</t>
  </si>
  <si>
    <t>1.14.1.</t>
  </si>
  <si>
    <t>TUBULAÇÕES E CONEXÕES</t>
  </si>
  <si>
    <t>1.14.1.0.1.</t>
  </si>
  <si>
    <t>89711</t>
  </si>
  <si>
    <t>TUBO PVC, SERIE NORMAL, ESGOTO PREDIAL, DN 40 MM, FORNECIDO E INSTALADO EM RAMAL DE DESCARGA OU RAMAL DE ESGOTO SANITÁRIO. AF_08/2022</t>
  </si>
  <si>
    <t>1.14.1.0.2.</t>
  </si>
  <si>
    <t>89712</t>
  </si>
  <si>
    <t>TUBO PVC, SERIE NORMAL, ESGOTO PREDIAL, DN 50 MM, FORNECIDO E INSTALADO EM RAMAL DE DESCARGA OU RAMAL DE ESGOTO SANITÁRIO. AF_08/2022</t>
  </si>
  <si>
    <t>1.14.1.0.3.</t>
  </si>
  <si>
    <t>89713</t>
  </si>
  <si>
    <t>TUBO PVC, SERIE NORMAL, ESGOTO PREDIAL, DN 75 MM, FORNECIDO E INSTALADO EM RAMAL DE DESCARGA OU RAMAL DE ESGOTO SANITÁRIO. AF_08/2022</t>
  </si>
  <si>
    <t>1.14.1.0.4.</t>
  </si>
  <si>
    <t>89714</t>
  </si>
  <si>
    <t>TUBO PVC, SERIE NORMAL, ESGOTO PREDIAL, DN 100 MM, FORNECIDO E INSTALADO EM RAMAL DE DESCARGA OU RAMAL DE ESGOTO SANITÁRIO. AF_08/2022</t>
  </si>
  <si>
    <t>1.14.1.0.5.</t>
  </si>
  <si>
    <t>89849</t>
  </si>
  <si>
    <t>TUBO PVC, SERIE NORMAL, ESGOTO PREDIAL, DN 150 MM, FORNECIDO E INSTALADO EM SUBCOLETOR AÉREO DE ESGOTO SANITÁRIO. AF_08/2022</t>
  </si>
  <si>
    <t>1.14.1.0.6.</t>
  </si>
  <si>
    <t>104341</t>
  </si>
  <si>
    <t>BUCHA DE REDUÇÃO LONGA, PVC, SÉRIE NORMAL, ESGOTO PREDIAL, DN 50 X 40 MM, JUNTA SOLDÁVEL E ELÁSTICA, FORNECIDO E INSTALADO EM RAMAL DE DESCARGA OU RAMAL DE ESGOTO SANITÁRIO. AF_08/2022</t>
  </si>
  <si>
    <t>1.14.1.0.7.</t>
  </si>
  <si>
    <t>89728</t>
  </si>
  <si>
    <t>CURVA CURTA 90 GRAUS, PVC, SERIE NORMAL, ESGOTO PREDIAL, DN 40 MM, JUNTA SOLDÁVEL, FORNECIDO E INSTALADO EM RAMAL DE DESCARGA OU RAMAL DE ESGOTO SANITÁRIO. AF_08/2022</t>
  </si>
  <si>
    <t>1.14.1.0.8.</t>
  </si>
  <si>
    <t>89803</t>
  </si>
  <si>
    <t>CURVA CURTA 90 GRAUS, PVC, SERIE NORMAL, ESGOTO PREDIAL, DN 50 MM, JUNTA ELÁSTICA, FORNECIDO E INSTALADO EM PRUMADA DE ESGOTO SANITÁRIO OU VENTILAÇÃO. AF_08/2022</t>
  </si>
  <si>
    <t>1.14.1.0.9.</t>
  </si>
  <si>
    <t>89748</t>
  </si>
  <si>
    <t>CURVA CURTA 90 GRAUS, PVC, SERIE NORMAL, ESGOTO PREDIAL, DN 100 MM, JUNTA ELÁSTICA, FORNECIDO E INSTALADO EM RAMAL DE DESCARGA OU RAMAL DE ESGOTO SANITÁRIO. AF_08/2022</t>
  </si>
  <si>
    <t>1.14.1.0.10.</t>
  </si>
  <si>
    <t>FNDE 417</t>
  </si>
  <si>
    <t>CURVA LONGA 45 GRAUS, PVC, SERIE NORMAL, ESGOTO PREDIAL, DN 75 MM, JUNTA ELÁSTICA, FORNECIDO E INSTALADO EM PRUMADA DE ESGOTO SANITÁRIO OU VENTILAÇÃO (UN)</t>
  </si>
  <si>
    <t>1.14.1.0.11.</t>
  </si>
  <si>
    <t>104063</t>
  </si>
  <si>
    <t>CURVA LONGA, 45 GRAUS, PVC OCRE, JUNTA ELÁSTICA, DN 100 MM, PARA COLETOR PREDIAL DE ESGOTO. AF_06/2022</t>
  </si>
  <si>
    <t>1.14.1.0.12.</t>
  </si>
  <si>
    <t>FNDE 420</t>
  </si>
  <si>
    <t>CURVA CURTA 45 GRAUS, PVC, SERIE NORMAL, ESGOTO PREDIAL, DN 100 MM, JUNTA ELÁSTICA, FORNECIDO E INSTALADO EM RAMAL DE DESCARGA OU RAMAL DE ESGOTO SANITÁRIO. (UN)</t>
  </si>
  <si>
    <t>1.14.1.0.13.</t>
  </si>
  <si>
    <t>89726</t>
  </si>
  <si>
    <t>JOELHO 45 GRAUS, PVC, SERIE NORMAL, ESGOTO PREDIAL, DN 40 MM, JUNTA SOLDÁVEL, FORNECIDO E INSTALADO EM RAMAL DE DESCARGA OU RAMAL DE ESGOTO SANITÁRIO. AF_08/2022</t>
  </si>
  <si>
    <t>1.14.1.0.14.</t>
  </si>
  <si>
    <t>89732</t>
  </si>
  <si>
    <t>JOELHO 45 GRAUS, PVC, SERIE NORMAL, ESGOTO PREDIAL, DN 50 MM, JUNTA ELÁSTICA, FORNECIDO E INSTALADO EM RAMAL DE DESCARGA OU RAMAL DE ESGOTO SANITÁRIO. AF_08/2022</t>
  </si>
  <si>
    <t>1.14.1.0.15.</t>
  </si>
  <si>
    <t>89739</t>
  </si>
  <si>
    <t>JOELHO 45 GRAUS, PVC, SERIE NORMAL, ESGOTO PREDIAL, DN 75 MM, JUNTA ELÁSTICA, FORNECIDO E INSTALADO EM RAMAL DE DESCARGA OU RAMAL DE ESGOTO SANITÁRIO. AF_08/2022</t>
  </si>
  <si>
    <t>1.14.1.0.16.</t>
  </si>
  <si>
    <t>89746</t>
  </si>
  <si>
    <t>JOELHO 45 GRAUS, PVC, SERIE NORMAL, ESGOTO PREDIAL, DN 100 MM, JUNTA ELÁSTICA, FORNECIDO E INSTALADO EM RAMAL DE DESCARGA OU RAMAL DE ESGOTO SANITÁRIO. AF_08/2022</t>
  </si>
  <si>
    <t>1.14.1.0.17.</t>
  </si>
  <si>
    <t>89855</t>
  </si>
  <si>
    <t>JOELHO 45 GRAUS, PVC, SERIE NORMAL, ESGOTO PREDIAL, DN 150 MM, JUNTA ELÁSTICA, FORNECIDO E INSTALADO EM SUBCOLETOR AÉREO DE ESGOTO SANITÁRIO. AF_08/2022</t>
  </si>
  <si>
    <t>1.14.1.0.18.</t>
  </si>
  <si>
    <t>89724</t>
  </si>
  <si>
    <t>JOELHO 90 GRAUS, PVC, SERIE NORMAL, ESGOTO PREDIAL, DN 40 MM, JUNTA SOLDÁVEL, FORNECIDO E INSTALADO EM RAMAL DE DESCARGA OU RAMAL DE ESGOTO SANITÁRIO. AF_08/2022</t>
  </si>
  <si>
    <t>1.14.1.0.19.</t>
  </si>
  <si>
    <t>89731</t>
  </si>
  <si>
    <t>JOELHO 90 GRAUS, PVC, SERIE NORMAL, ESGOTO PREDIAL, DN 50 MM, JUNTA ELÁSTICA, FORNECIDO E INSTALADO EM RAMAL DE DESCARGA OU RAMAL DE ESGOTO SANITÁRIO. AF_08/2022</t>
  </si>
  <si>
    <t>1.14.1.0.20.</t>
  </si>
  <si>
    <t>89744</t>
  </si>
  <si>
    <t>JOELHO 90 GRAUS, PVC, SERIE NORMAL, ESGOTO PREDIAL, DN 100 MM, JUNTA ELÁSTICA, FORNECIDO E INSTALADO EM RAMAL DE DESCARGA OU RAMAL DE ESGOTO SANITÁRIO. AF_08/2022</t>
  </si>
  <si>
    <t>1.14.1.0.21.</t>
  </si>
  <si>
    <t>89834</t>
  </si>
  <si>
    <t>JUNÇÃO SIMPLES, PVC, SERIE NORMAL, ESGOTO PREDIAL, DN 100 X 100 MM, JUNTA ELÁSTICA, FORNECIDO E INSTALADO EM PRUMADA DE ESGOTO SANITÁRIO OU VENTILAÇÃO. AF_08/2022</t>
  </si>
  <si>
    <t>1.14.1.0.22.</t>
  </si>
  <si>
    <t>89827</t>
  </si>
  <si>
    <t>JUNÇÃO SIMPLES, PVC, SERIE NORMAL, ESGOTO PREDIAL, DN 50 X 50 MM, JUNTA ELÁSTICA, FORNECIDO E INSTALADO EM PRUMADA DE ESGOTO SANITÁRIO OU VENTILAÇÃO. AF_08/2022</t>
  </si>
  <si>
    <t>1.14.1.0.23.</t>
  </si>
  <si>
    <t>89783</t>
  </si>
  <si>
    <t>JUNÇÃO SIMPLES, PVC, SERIE NORMAL, ESGOTO PREDIAL, DN 40 MM, JUNTA SOLDÁVEL, FORNECIDO E INSTALADO EM RAMAL DE DESCARGA OU RAMAL DE ESGOTO SANITÁRIO. AF_08/2022</t>
  </si>
  <si>
    <t>1.14.1.0.24.</t>
  </si>
  <si>
    <t>89569</t>
  </si>
  <si>
    <t>JUNÇÃO SIMPLES, PVC, SERIE R, ÁGUA PLUVIAL, DN 100 X 75 MM, JUNTA ELÁSTICA, FORNECIDO E INSTALADO EM RAMAL DE ENCAMINHAMENTO. AF_06/2022</t>
  </si>
  <si>
    <t>1.14.1.0.25.</t>
  </si>
  <si>
    <t>FNDE 418</t>
  </si>
  <si>
    <t xml:space="preserve"> JUNÇÃO SIMPLES, PVC, SERIE R, ÁGUA PLUVIAL, DN 100 x 50 MM, JUNTA ELÁSTICA, FORNECIDO E INSTALADO EM RAMAL DE ENCAMINHAMENTO (UN)</t>
  </si>
  <si>
    <t>1.14.1.0.26.</t>
  </si>
  <si>
    <t>FNDE 419</t>
  </si>
  <si>
    <t xml:space="preserve"> JUNÇÃO SIMPLES, PVC, SERIE R, ÁGUA PLUVIAL, DN 75 x 50 MM, JUNTA ELÁSTICA, FORNECIDO E INSTALADO EM RAMAL DE ENCAMINHAMENTO (UN)</t>
  </si>
  <si>
    <t>1.14.1.0.27.</t>
  </si>
  <si>
    <t>1.14.2.</t>
  </si>
  <si>
    <t>1.14.2.0.1.</t>
  </si>
  <si>
    <t>1.14.2.0.2.</t>
  </si>
  <si>
    <t>104328</t>
  </si>
  <si>
    <t>CAIXA SIFONADA, COM GRELHA QUADRADA, PVC, DN 150 X 150 X 50 MM, JUNTA SOLDÁVEL, FORNECIDA E INSTALADA EM RAMAL DE DESCARGA OU EM RAMAL DE ESGOTO SANITÁRIO. AF_08/2022</t>
  </si>
  <si>
    <t>1.14.2.0.3.</t>
  </si>
  <si>
    <t>89708</t>
  </si>
  <si>
    <t>CAIXA SIFONADA, PVC, DN 150 X 185 X 75 MM, JUNTA ELÁSTICA, FORNECIDA E INSTALADA EM RAMAL DE DESCARGA OU EM RAMAL DE ESGOTO SANITÁRIO. AF_08/2022</t>
  </si>
  <si>
    <t>1.14.2.0.4.</t>
  </si>
  <si>
    <t>89495</t>
  </si>
  <si>
    <t>RALO SIFONADO, PVC, DN 100 X 40 MM, JUNTA SOLDÁVEL, FORNECIDO E INSTALADO EM RAMAIS DE ENCAMINHAMENTO DE ÁGUA PLUVIAL. AF_06/2022</t>
  </si>
  <si>
    <t>1.14.2.0.5.</t>
  </si>
  <si>
    <t>98107</t>
  </si>
  <si>
    <t>CAIXA DE GORDURA SIMPLES (CAPACIDADE: 36 L), RETANGULAR, EM ALVENARIA COM BLOCOS DE CONCRETO, DIMENSÕES INTERNAS = 0,2X0,4 M, ALTURA INTERNA = 0,8 M. AF_12/2020</t>
  </si>
  <si>
    <t>1.14.3.</t>
  </si>
  <si>
    <t>UNIDADE DE TRATAMENTO</t>
  </si>
  <si>
    <t>1.14.3.0.1.</t>
  </si>
  <si>
    <t>98087</t>
  </si>
  <si>
    <t>TANQUE SÉPTICO RETANGULAR, EM ALVENARIA COM BLOCOS DE CONCRETO, DIMENSÕES INTERNAS: 1,6 X 4,6 X H=2,4 M, VOLUME ÚTIL: 14720 L (PARA 105 CONTRIBUINTES). AF_12/2020</t>
  </si>
  <si>
    <t>1.14.3.0.2.</t>
  </si>
  <si>
    <t>98065</t>
  </si>
  <si>
    <t>SUMIDOURO CIRCULAR, EM CONCRETO PRÉ-MOLDADO, DIÂMETRO INTERNO = 2,88 M, ALTURA INTERNA = 3,0 M, ÁREA DE INFILTRAÇÃO: 31,4 M² (PARA 12 CONTRIBUINTES). AF_12/2020</t>
  </si>
  <si>
    <t>1.14.3.0.3.</t>
  </si>
  <si>
    <t>98090</t>
  </si>
  <si>
    <t>FILTRO ANAERÓBIO RETANGULAR, EM ALVENARIA COM BLOCOS DE CONCRETO, DIMENSÕES INTERNAS: 1,4 X 3,0 X H=1,67 M, VOLUME ÚTIL: 5040 L (PARA 32 CONTRIBUINTES). AF_12/2020</t>
  </si>
  <si>
    <t>1.14.4.</t>
  </si>
  <si>
    <t>VENTILAÇÃO</t>
  </si>
  <si>
    <t>1.14.4.0.1.</t>
  </si>
  <si>
    <t>1.14.4.0.2.</t>
  </si>
  <si>
    <t>89801</t>
  </si>
  <si>
    <t>JOELHO 90 GRAUS, PVC, SERIE NORMAL, ESGOTO PREDIAL, DN 50 MM, JUNTA ELÁSTICA, FORNECIDO E INSTALADO EM PRUMADA DE ESGOTO SANITÁRIO OU VENTILAÇÃO. AF_08/2022</t>
  </si>
  <si>
    <t>1.14.4.0.3.</t>
  </si>
  <si>
    <t>89805</t>
  </si>
  <si>
    <t>JOELHO 90 GRAUS, PVC, SERIE NORMAL, ESGOTO PREDIAL, DN 75 MM, JUNTA ELÁSTICA, FORNECIDO E INSTALADO EM PRUMADA DE ESGOTO SANITÁRIO OU VENTILAÇÃO. AF_08/2022</t>
  </si>
  <si>
    <t>1.14.4.0.4.</t>
  </si>
  <si>
    <t>1.14.4.0.5.</t>
  </si>
  <si>
    <t>89813</t>
  </si>
  <si>
    <t>LUVA SIMPLES, PVC, SERIE NORMAL, ESGOTO PREDIAL, DN 50 MM, JUNTA ELÁSTICA, FORNECIDO E INSTALADO EM PRUMADA DE ESGOTO SANITÁRIO OU VENTILAÇÃO. AF_08/2022</t>
  </si>
  <si>
    <t>1.14.4.0.6.</t>
  </si>
  <si>
    <t>104348</t>
  </si>
  <si>
    <t>TERMINAL DE VENTILAÇÃO, PVC, SÉRIE NORMAL, ESGOTO PREDIAL, DN 50 MM, JUNTA SOLDÁVEL, FORNECIDO E INSTALADO EM PRUMADA DE ESGOTO SANITÁRIO OU VENTILAÇÃO. AF_08/2022</t>
  </si>
  <si>
    <t>1.14.4.0.7.</t>
  </si>
  <si>
    <t>1.14.4.0.8.</t>
  </si>
  <si>
    <t>89696</t>
  </si>
  <si>
    <t>TÊ, PVC, SERIE R, ÁGUA PLUVIAL, DN 100 X 75 MM, JUNTA ELÁSTICA, FORNECIDO E INSTALADO EM CONDUTORES VERTICAIS DE ÁGUAS PLUVIAIS. AF_06/2022</t>
  </si>
  <si>
    <t>1.14.4.0.9.</t>
  </si>
  <si>
    <t>104352</t>
  </si>
  <si>
    <t>TE, PVC, SÉRIE NORMAL, ESGOTO PREDIAL, DN 100 X 50 MM, JUNTA ELÁSTICA, FORNECIDO E INSTALADO EM PRUMADA DE ESGOTO SANITÁRIO OU VENTILAÇÃO. AF_08/2022</t>
  </si>
  <si>
    <t>1.14.4.0.10.</t>
  </si>
  <si>
    <t>89825</t>
  </si>
  <si>
    <t>TE, PVC, SERIE NORMAL, ESGOTO PREDIAL, DN 50 X 50 MM, JUNTA ELÁSTICA, FORNECIDO E INSTALADO EM PRUMADA DE ESGOTO SANITÁRIO OU VENTILAÇÃO. AF_08/2022</t>
  </si>
  <si>
    <t>1.14.4.0.11.</t>
  </si>
  <si>
    <t>89630</t>
  </si>
  <si>
    <t>TE DE REDUÇÃO, PVC, SOLDÁVEL, DN 75MM X 50MM, INSTALADO EM PRUMADA DE ÁGUA - FORNECIMENTO E INSTALAÇÃO. AF_06/2022</t>
  </si>
  <si>
    <t>1.15.</t>
  </si>
  <si>
    <t>LOUÇAS, ACESSÓRIOS E METAIS</t>
  </si>
  <si>
    <t>1.15.0.0.1.</t>
  </si>
  <si>
    <t>95470</t>
  </si>
  <si>
    <t>VASO SANITARIO SIFONADO CONVENCIONAL COM LOUÇA BRANCA, INCLUSO CONJUNTO DE LIGAÇÃO PARA BACIA SANITÁRIA AJUSTÁVEL - FORNECIMENTO E INSTALAÇÃO. AF_01/2020</t>
  </si>
  <si>
    <t>1.15.0.0.2.</t>
  </si>
  <si>
    <t>100848</t>
  </si>
  <si>
    <t>VASO SANITÁRIO INFANTIL LOUÇA BRANCA - FORNECIMENTO E INSTALACAO. AF_01/2020</t>
  </si>
  <si>
    <t>1.15.0.0.3.</t>
  </si>
  <si>
    <t>100849</t>
  </si>
  <si>
    <t>ASSENTO SANITÁRIO CONVENCIONAL - FORNECIMENTO E INSTALACAO. AF_01/2020</t>
  </si>
  <si>
    <t>1.15.0.0.4.</t>
  </si>
  <si>
    <t>100851</t>
  </si>
  <si>
    <t>ASSENTO SANITÁRIO INFANTIL - FORNECIMENTO E INSTALACAO. AF_01/2020</t>
  </si>
  <si>
    <t>1.15.0.0.5.</t>
  </si>
  <si>
    <t>FNDE 11</t>
  </si>
  <si>
    <t xml:space="preserve"> BANHEIRA PLÁSTICA RÍGIDA, 77x45x20cm DE EMBUTIR, CONFORME DETALHE DE PROJETO (UN)</t>
  </si>
  <si>
    <t>1.15.0.0.6.</t>
  </si>
  <si>
    <t>FNDE 219</t>
  </si>
  <si>
    <t xml:space="preserve"> LAVATÓRIO DE CANTO, LOUÇA BRANCA SUSPENSO, 29,5 X 39CM OU EQUIVALENTE, PADRÃO POPULAR - FORNECIMENTO E INSTALAÇÃO (UN)</t>
  </si>
  <si>
    <t>1.15.0.0.7.</t>
  </si>
  <si>
    <t>86901</t>
  </si>
  <si>
    <t>CUBA DE EMBUTIR OVAL EM LOUÇA BRANCA, 35 X 50CM OU EQUIVALENTE - FORNECIMENTO E INSTALAÇÃO. AF_01/2020</t>
  </si>
  <si>
    <t>1.15.0.0.8.</t>
  </si>
  <si>
    <t>86902</t>
  </si>
  <si>
    <t>LAVATÓRIO LOUÇA BRANCA COM COLUNA, *44 X 35,5* CM, PADRÃO POPULAR - FORNECIMENTO E INSTALAÇÃO. AF_01/2020</t>
  </si>
  <si>
    <t>1.15.0.0.9.</t>
  </si>
  <si>
    <t>86872</t>
  </si>
  <si>
    <t>TANQUE DE LOUÇA BRANCA COM COLUNA, 30L OU EQUIVALENTE - FORNECIMENTO E INSTALAÇÃO. AF_01/2020</t>
  </si>
  <si>
    <t>1.15.0.0.10.</t>
  </si>
  <si>
    <t>86900</t>
  </si>
  <si>
    <t>CUBA DE EMBUTIR RETANGULAR DE AÇO INOXIDÁVEL, 46 X 30 X 12 CM - FORNECIMENTO E INSTALAÇÃO. AF_01/2020</t>
  </si>
  <si>
    <t>1.15.0.0.11.</t>
  </si>
  <si>
    <t>FNDE 217</t>
  </si>
  <si>
    <t xml:space="preserve"> CUBA DE EMBUTIR RETANGULAR DE AÇO INOXIDÁVEL, 50 X 40 X 20 CM - FORNECIMENTO E INSTALAÇÃO (UN)</t>
  </si>
  <si>
    <t>1.15.0.0.12.</t>
  </si>
  <si>
    <t>100852</t>
  </si>
  <si>
    <t>CUBA DE EMBUTIR RETANGULAR DE AÇO INOXIDÁVEL, 56 X 33 X 12 CM - FORNECIMENTO E INSTALAÇÃO. AF_01/2020</t>
  </si>
  <si>
    <t>1.15.0.0.13.</t>
  </si>
  <si>
    <t>86877</t>
  </si>
  <si>
    <t>VÁLVULA EM METAL CROMADO 1.1/2" X 1.1/2" PARA TANQUE OU LAVATÓRIO, COM OU SEM LADRÃO - FORNECIMENTO E INSTALAÇÃO. AF_01/2020</t>
  </si>
  <si>
    <t>1.15.0.0.14.</t>
  </si>
  <si>
    <t>86878</t>
  </si>
  <si>
    <t>VÁLVULA EM METAL CROMADO TIPO AMERICANA 3.1/2" X 1.1/2" PARA PIA - FORNECIMENTO E INSTALAÇÃO. AF_01/2020</t>
  </si>
  <si>
    <t>1.15.0.0.15.</t>
  </si>
  <si>
    <t>86883</t>
  </si>
  <si>
    <t>SIFÃO DO TIPO FLEXÍVEL EM PVC 1  X 1.1/2  - FORNECIMENTO E INSTALAÇÃO. AF_01/2020</t>
  </si>
  <si>
    <t>1.15.0.0.16.</t>
  </si>
  <si>
    <t>86882</t>
  </si>
  <si>
    <t>SIFÃO DO TIPO GARRAFA/COPO EM PVC 1.1/4  X 1.1/2" - FORNECIMENTO E INSTALAÇÃO. AF_01/2020</t>
  </si>
  <si>
    <t>1.15.0.0.17.</t>
  </si>
  <si>
    <t>FNDE 224</t>
  </si>
  <si>
    <t>TORNEIRA CROMADA DE MESA, 1/2 OU 3/4 , PARA LAVATÓRIO, COM TEMPORIZADOR - FORNECIMENTO E INSTALAÇÃO. (UN)</t>
  </si>
  <si>
    <t>1.15.0.0.18.</t>
  </si>
  <si>
    <t>86911</t>
  </si>
  <si>
    <t>TORNEIRA CROMADA LONGA, DE PAREDE, 1/2" OU 3/4", PARA PIA DE COZINHA, PADRÃO POPULAR - FORNECIMENTO E INSTALAÇÃO. AF_01/2020</t>
  </si>
  <si>
    <t>1.15.0.0.19.</t>
  </si>
  <si>
    <t>FNDE 14</t>
  </si>
  <si>
    <t xml:space="preserve"> TORNEIRA ELETRICA DE PAREDE, BICA ALTA, PARA COZINHA, 5500 W (110/220 V) (UN)</t>
  </si>
  <si>
    <t>1.15.0.0.20.</t>
  </si>
  <si>
    <t>86913</t>
  </si>
  <si>
    <t>TORNEIRA CROMADA 1/2" OU 3/4" PARA TANQUE, PADRÃO POPULAR - FORNECIMENTO E INSTALAÇÃO. AF_01/2020</t>
  </si>
  <si>
    <t>1.15.0.0.21.</t>
  </si>
  <si>
    <t>FNDE 225</t>
  </si>
  <si>
    <t xml:space="preserve"> TORNEIRA CROMADA DE MESA PARA LAVATORIO, TIPO MONOCOMANDO - ACIONAMENTO TIPO ALAVANCA (UN)</t>
  </si>
  <si>
    <t>1.15.0.0.22.</t>
  </si>
  <si>
    <t>FNDE 13</t>
  </si>
  <si>
    <t xml:space="preserve"> TORNEIRA ELÉTRICA COM MANGUEIRA PLÁSTICA FORTTI MAXI, LORENZETTI
OU EQUIVALENTE (UN)</t>
  </si>
  <si>
    <t>1.15.0.0.23.</t>
  </si>
  <si>
    <t>86887</t>
  </si>
  <si>
    <t>ENGATE FLEXÍVEL EM INOX, 1/2  X 40CM - FORNECIMENTO E INSTALAÇÃO. AF_01/2020</t>
  </si>
  <si>
    <t>1.15.0.0.24.</t>
  </si>
  <si>
    <t>100860</t>
  </si>
  <si>
    <t>CHUVEIRO ELÉTRICO COMUM CORPO PLÁSTICO, TIPO DUCHA - FORNECIMENTO E INSTALAÇÃO. AF_01/2020</t>
  </si>
  <si>
    <t>1.15.0.0.25.</t>
  </si>
  <si>
    <t>FNDE 17</t>
  </si>
  <si>
    <t xml:space="preserve"> DUCHA / CHUVEIRO METALICO, DE PAREDE, ARTICULAVEL, COM DESVIADOR E DUCHA MANUAL (UN)</t>
  </si>
  <si>
    <t>1.15.0.0.26.</t>
  </si>
  <si>
    <t>FNDE 226</t>
  </si>
  <si>
    <t xml:space="preserve"> BARRA DE APOIO RETA, EM ACO INOX POLIDO, COMPRIMENTO 40CM, FIXADA NA PAREDE - FORNECIMENTO E INSTALAÇÃO (UN)</t>
  </si>
  <si>
    <t>1.15.0.0.27.</t>
  </si>
  <si>
    <t>100867</t>
  </si>
  <si>
    <t>BARRA DE APOIO RETA, EM ACO INOX POLIDO, COMPRIMENTO 70 CM,  FIXADA NA PAREDE - FORNECIMENTO E INSTALAÇÃO. AF_01/2020</t>
  </si>
  <si>
    <t>1.15.0.0.28.</t>
  </si>
  <si>
    <t>100868</t>
  </si>
  <si>
    <t>BARRA DE APOIO RETA, EM ACO INOX POLIDO, COMPRIMENTO 80 CM,  FIXADA NA PAREDE - FORNECIMENTO E INSTALAÇÃO. AF_01/2020</t>
  </si>
  <si>
    <t>1.15.0.0.29.</t>
  </si>
  <si>
    <t>100875</t>
  </si>
  <si>
    <t>BANCO ARTICULADO, EM ACO INOX, PARA PCD, FIXADO NA PAREDE - FORNECIMENTO E INSTALAÇÃO. AF_01/2020</t>
  </si>
  <si>
    <t>1.15.0.0.30.</t>
  </si>
  <si>
    <t>FNDE 15</t>
  </si>
  <si>
    <t xml:space="preserve"> TOALHEIRO PLASTICO TIPO DISPENSER PARA PAPEL TOALHA INTERFOLHADO (UN)</t>
  </si>
  <si>
    <t>1.15.0.0.31.</t>
  </si>
  <si>
    <t>FNDE 16</t>
  </si>
  <si>
    <t xml:space="preserve"> PAPELEIRA PLASTICA TIPO DISPENSER PARA PAPEL HIGIENICO ROLAO (UN)</t>
  </si>
  <si>
    <t>1.15.0.0.32.</t>
  </si>
  <si>
    <t>95547</t>
  </si>
  <si>
    <t>SABONETEIRA PLASTICA TIPO DISPENSER PARA SABONETE LIQUIDO COM RESERVATORIO 800 A 1500 ML, INCLUSO FIXAÇÃO. AF_01/2020</t>
  </si>
  <si>
    <t>1.15.0.0.33.</t>
  </si>
  <si>
    <t>FNDE 12</t>
  </si>
  <si>
    <t xml:space="preserve"> ESPELHO CRISTAL, ESPESSURA 4MM, COM PARAFUSOS DE FIXAÇÃO, SEM MOLDURA (M2)</t>
  </si>
  <si>
    <t>1.15.0.0.34.</t>
  </si>
  <si>
    <t>FNDE 34</t>
  </si>
  <si>
    <t xml:space="preserve"> CABIDE/GANCHO DE BANHEIRO SIMPLES EM METAL CROMADO (UN)</t>
  </si>
  <si>
    <t>1.16.</t>
  </si>
  <si>
    <t>SISTEMA DE PROTEÇÃO CONTRA INCÊNDIO</t>
  </si>
  <si>
    <t>1.16.1.</t>
  </si>
  <si>
    <t>EXTINTORES</t>
  </si>
  <si>
    <t>1.16.1.0.1.</t>
  </si>
  <si>
    <t>101908</t>
  </si>
  <si>
    <t>EXTINTOR DE INCÊNDIO PORTÁTIL COM CARGA DE PQS DE 4 KG, CLASSE BC - FORNECIMENTO E INSTALAÇÃO. AF_10/2020_PE</t>
  </si>
  <si>
    <t>1.16.1.0.2.</t>
  </si>
  <si>
    <t>101909</t>
  </si>
  <si>
    <t>EXTINTOR DE INCÊNDIO PORTÁTIL COM CARGA DE PQS DE 6 KG, CLASSE BC - FORNECIMENTO E INSTALAÇÃO. AF_10/2020_PE</t>
  </si>
  <si>
    <t>1.16.2.</t>
  </si>
  <si>
    <t>HIDRANTES</t>
  </si>
  <si>
    <t>1.16.2.0.1.</t>
  </si>
  <si>
    <t>101912</t>
  </si>
  <si>
    <t>ABRIGO PARA HIDRANTE, 75X45X17CM, COM REGISTRO GLOBO ANGULAR 45 GRAUS 2 1/2", ADAPTADOR STORZ 2 1/2", MANGUEIRA DE INCÊNDIO 15M 2 1/2" E ESGUICHO EM LATÃO 2 1/2" - FORNECIMENTO E INSTALAÇÃO. AF_10/2020</t>
  </si>
  <si>
    <t>1.16.2.0.2.</t>
  </si>
  <si>
    <t>101916</t>
  </si>
  <si>
    <t>HIDRANTE SUBTERRÂNEO PREDIAL (COM CURVA LONGA E CAIXA), DN 75 MM - FORNECIMENTO E INSTALAÇÃO. AF_10/2020</t>
  </si>
  <si>
    <t>1.16.3.</t>
  </si>
  <si>
    <t>1.16.3.0.1.</t>
  </si>
  <si>
    <t>1.16.3.0.2.</t>
  </si>
  <si>
    <t>94499</t>
  </si>
  <si>
    <t>REGISTRO DE GAVETA BRUTO, LATÃO, ROSCÁVEL, 2 1/2" - FORNECIMENTO E INSTALAÇÃO. AF_08/2021</t>
  </si>
  <si>
    <t>1.16.3.0.3.</t>
  </si>
  <si>
    <t>1.16.3.0.4.</t>
  </si>
  <si>
    <t>99622</t>
  </si>
  <si>
    <t>VÁLVULA DE RETENÇÃO HORIZONTAL, DE BRONZE, ROSCÁVEL, 1 1/2"  - FORNECIMENTO E INSTALAÇÃO. AF_08/2021</t>
  </si>
  <si>
    <t>1.16.3.0.5.</t>
  </si>
  <si>
    <t>99624</t>
  </si>
  <si>
    <t>VÁLVULA DE RETENÇÃO HORIZONTAL, DE BRONZE, ROSCÁVEL, 2 1/2" - FORNECIMENTO E INSTALAÇÃO. AF_08/2021</t>
  </si>
  <si>
    <t>1.16.3.0.6.</t>
  </si>
  <si>
    <t>99625</t>
  </si>
  <si>
    <t>VÁLVULA DE RETENÇÃO HORIZONTAL, DE BRONZE, ROSCÁVEL, 3" - FORNECIMENTO E INSTALAÇÃO. AF_08/2021</t>
  </si>
  <si>
    <t>1.16.3.0.7.</t>
  </si>
  <si>
    <t>FNDE 261</t>
  </si>
  <si>
    <t xml:space="preserve"> REGISTRO OU VÁLVULA GLOBO ANGULAR EM LATÃO, PARA HIDRANTES EM INSTALAÇÃO PREDIAL DE INCÊNDIO, 45 GRAUS, 1 1/2" - FORNECIMENTO E INSTALAÇÃO. AF_08/2021 (UN)</t>
  </si>
  <si>
    <t>1.16.3.0.8.</t>
  </si>
  <si>
    <t>101917</t>
  </si>
  <si>
    <t>MANÔMETRO 0 A 200 PSI (0 A 14 KGF/CM2), D = 50MM - FORNECIMENTO E INSTALAÇÃO. AF_10/2020</t>
  </si>
  <si>
    <t>1.16.3.0.9.</t>
  </si>
  <si>
    <t>95249</t>
  </si>
  <si>
    <t>VÁLVULA DE ESFERA BRUTA, BRONZE, ROSCÁVEL, 3/4'' - FORNECIMENTO E INSTALAÇÃO. AF_08/2021</t>
  </si>
  <si>
    <t>1.16.3.0.10.</t>
  </si>
  <si>
    <t>FNDE 332</t>
  </si>
  <si>
    <t xml:space="preserve"> MOTOBOMBA CENTRIFUGA (UN)</t>
  </si>
  <si>
    <t>1.16.3.0.11.</t>
  </si>
  <si>
    <t>FNDE 112</t>
  </si>
  <si>
    <t xml:space="preserve"> PRESSOSTATO (UN)</t>
  </si>
  <si>
    <t>1.16.3.0.12.</t>
  </si>
  <si>
    <t>FNDE 113</t>
  </si>
  <si>
    <t>TANQUE DE PRESSÃO PWB-24LX (un)</t>
  </si>
  <si>
    <t>1.16.3.0.13.</t>
  </si>
  <si>
    <t>FNDE 114</t>
  </si>
  <si>
    <t>VÁLVULA DE ALÍVIO COM MOLA 2" (un)</t>
  </si>
  <si>
    <t>1.16.3.0.14.</t>
  </si>
  <si>
    <t>SPObras</t>
  </si>
  <si>
    <t>43.10.730</t>
  </si>
  <si>
    <t>Conjunto motor-bomba (centrífuga) 30 cv, monoestágio trifásico, Hman= 70 a 94 mca, Q= 34,80 a 61,7 m³/h</t>
  </si>
  <si>
    <t>Un</t>
  </si>
  <si>
    <t>1.16.3.0.15.</t>
  </si>
  <si>
    <t>FNDE 603</t>
  </si>
  <si>
    <t>BOMBA JOCKEY IP-21 BT4 60Hz, PRESSÃO 15 MCA - VAZÃO 1,23 M³/H - FORNECIMENTO E INSTALAÇÃO (UN)</t>
  </si>
  <si>
    <t>1.16.4.</t>
  </si>
  <si>
    <t>1.16.4.0.1.</t>
  </si>
  <si>
    <t>97498</t>
  </si>
  <si>
    <t>TUBO DE AÇO GALVANIZADO COM COSTURA, CLASSE MÉDIA, DN 25 (1"), CONEXÃO ROSQUEADA, INSTALADO EM REDE DE ALIMENTAÇÃO PARA HIDRANTE - FORNECIMENTO E INSTALAÇÃO. AF_10/2020</t>
  </si>
  <si>
    <t>1.16.4.0.2.</t>
  </si>
  <si>
    <t>92364</t>
  </si>
  <si>
    <t>TUBO DE AÇO GALVANIZADO COM COSTURA, CLASSE MÉDIA, DN 32 (1 1/4"), CONEXÃO ROSQUEADA, INSTALADO EM REDE DE ALIMENTAÇÃO PARA HIDRANTE - FORNECIMENTO E INSTALAÇÃO. AF_10/2020</t>
  </si>
  <si>
    <t>1.16.4.0.3.</t>
  </si>
  <si>
    <t>92365</t>
  </si>
  <si>
    <t>TUBO DE AÇO GALVANIZADO COM COSTURA, CLASSE MÉDIA, DN 40 (1 1/2"), CONEXÃO ROSQUEADA, INSTALADO EM REDE DE ALIMENTAÇÃO PARA HIDRANTE - FORNECIMENTO E INSTALAÇÃO. AF_10/2020</t>
  </si>
  <si>
    <t>1.16.4.0.4.</t>
  </si>
  <si>
    <t>92366</t>
  </si>
  <si>
    <t>TUBO DE AÇO GALVANIZADO COM COSTURA, CLASSE MÉDIA, DN 50 (2"), CONEXÃO ROSQUEADA, INSTALADO EM REDE DE ALIMENTAÇÃO PARA HIDRANTE - FORNECIMENTO E INSTALAÇÃO. AF_10/2020</t>
  </si>
  <si>
    <t>1.16.4.0.5.</t>
  </si>
  <si>
    <t>92367</t>
  </si>
  <si>
    <t>TUBO DE AÇO GALVANIZADO COM COSTURA, CLASSE MÉDIA, DN 65 (2 1/2"), CONEXÃO ROSQUEADA, INSTALADO EM REDE DE ALIMENTAÇÃO PARA HIDRANTE - FORNECIMENTO E INSTALAÇÃO. AF_10/2020</t>
  </si>
  <si>
    <t>1.16.4.0.6.</t>
  </si>
  <si>
    <t>92368</t>
  </si>
  <si>
    <t>TUBO DE AÇO GALVANIZADO COM COSTURA, CLASSE MÉDIA, DN 80 (3"), CONEXÃO ROSQUEADA, INSTALADO EM REDE DE ALIMENTAÇÃO PARA HIDRANTE - FORNECIMENTO E INSTALAÇÃO. AF_10/2020</t>
  </si>
  <si>
    <t>1.16.4.0.7.</t>
  </si>
  <si>
    <t>FNDE 329</t>
  </si>
  <si>
    <t>COTOVELO 90 GRAUS, EM FERRO GALVANIZADO, CONEXÃO ROSQUEADA, DN 25, INSTALADO EM RESERVAÇÃO DE ÁGUA DE EDIFICAÇÃO QUE POSSUA RESERVATÓRIO DE FIBRA/FIBROCIMENTO - FORNECIMENTO E INSTALAÇÃO. (UN)</t>
  </si>
  <si>
    <t>1.16.4.0.8.</t>
  </si>
  <si>
    <t>FNDE 328</t>
  </si>
  <si>
    <t>COTOVELO 90 GRAUS, EM FERRO GALVANIZADO, CONEXÃO ROSQUEADA, DN 40, INSTALADO EM RESERVAÇÃO DE ÁGUA DE EDIFICAÇÃO QUE POSSUA RESERVATÓRIO DE FIBRA/FIBROCIMENTO - FORNECIMENTO E INSTALAÇÃO. (UN)</t>
  </si>
  <si>
    <t>1.16.4.0.9.</t>
  </si>
  <si>
    <t>94473</t>
  </si>
  <si>
    <t>COTOVELO 90 GRAUS, EM FERRO GALVANIZADO, CONEXÃO ROSQUEADA, DN 65 MM (2 1/2"), INSTALADO EM RESERVAÇÃO PREDIAL DE ÁGUA - FORNECIMENTO E INSTALAÇÃO. AF_04/2024</t>
  </si>
  <si>
    <t>1.16.4.0.10.</t>
  </si>
  <si>
    <t>94475</t>
  </si>
  <si>
    <t>COTOVELO 90 GRAUS, EM FERRO GALVANIZADO, CONEXÃO ROSQUEADA, DN 80 MM (3"), INSTALADO EM RESERVAÇÃO PREDIAL DE ÁGUA - FORNECIMENTO E INSTALAÇÃO. AF_04/2024</t>
  </si>
  <si>
    <t>1.16.4.0.11.</t>
  </si>
  <si>
    <t>FNDE 345</t>
  </si>
  <si>
    <t xml:space="preserve"> BUCHA DE REDUCAO DE FERRO GALVANIZADO, COM ROSCA BSP, DE 3/4" X 1/2" (UN)</t>
  </si>
  <si>
    <t>1.16.4.0.12.</t>
  </si>
  <si>
    <t>92920</t>
  </si>
  <si>
    <t>LUVA DE REDUÇÃO, EM FERRO GALVANIZADO, 1" X 3/4", CONEXÃO ROSQUEADA, INSTALADO EM REDE DE ALIMENTAÇÃO PARA HIDRANTE - FORNECIMENTO E INSTALAÇÃO. AF_10/2020</t>
  </si>
  <si>
    <t>1.16.4.0.13.</t>
  </si>
  <si>
    <t>97503</t>
  </si>
  <si>
    <t>LUVA COM REDUÇÃO, EM AÇO, CONEXÃO SOLDADA, DN 32 X 25 MM (1 1/4"  X 1"), INSTALADO EM REDE DE ALIMENTAÇÃO PARA SPRINKLER - FORNECIMENTO E INSTALAÇÃO. AF_10/2020</t>
  </si>
  <si>
    <t>1.16.4.0.14.</t>
  </si>
  <si>
    <t xml:space="preserve">FNDE 333 </t>
  </si>
  <si>
    <t>LUVA COM REDUÇÃO, EM AÇO, CONEXÃO SOLDADA, DN 40  X 25 MM (1 1/2" X 1"), INSTALADO EM REDE DE ALIMENTAÇÃO PARA HIDRANTE - FORNECIMENTO E INSTALAÇÃO. (UN)</t>
  </si>
  <si>
    <t>1.16.4.0.15.</t>
  </si>
  <si>
    <t>97447</t>
  </si>
  <si>
    <t>LUVA COM REDUÇÃO, EM AÇO, CONEXÃO SOLDADA, DN 65 X 50 MM (2 1/2" X 2"), INSTALADO EM PRUMADAS - FORNECIMENTO E INSTALAÇÃO. AF_10/2020</t>
  </si>
  <si>
    <t>1.16.4.0.16.</t>
  </si>
  <si>
    <t>FNDE 331</t>
  </si>
  <si>
    <t xml:space="preserve"> LUVA COM REDUÇÃO, EM AÇO, CONEXÃO SOLDADA, DN 75 X 65 MM, INSTALADO EM PRUMADAS - FORNECIMENTO E INSTALAÇÃO. (UN)</t>
  </si>
  <si>
    <t>1.16.4.0.17.</t>
  </si>
  <si>
    <t>FNDE 335</t>
  </si>
  <si>
    <t xml:space="preserve"> LUVA COM REDUÇÃO, EM AÇO, CONEXÃO SOLDADA, DN 80 X 40 MM , INSTALADO EM PRUMADAS - FORNECIMENTO E INSTALAÇÃO (UN)</t>
  </si>
  <si>
    <t>1.16.4.0.18.</t>
  </si>
  <si>
    <t>FNDE 336</t>
  </si>
  <si>
    <t xml:space="preserve"> LUVA COM REDUÇÃO, EM AÇO, CONEXÃO SOLDADA, DN 80 X 50 MM, INSTALADO EM PRUMADAS - FORNECIMENTO E INSTALAÇÃO. (UN)</t>
  </si>
  <si>
    <t>1.16.4.0.19.</t>
  </si>
  <si>
    <t>97450</t>
  </si>
  <si>
    <t>LUVA COM REDUÇÃO, EM AÇO, CONEXÃO SOLDADA, DN 80 X 65 MM (3" X 2 1/2"), INSTALADO EM PRUMADAS - FORNECIMENTO E INSTALAÇÃO. AF_10/2020</t>
  </si>
  <si>
    <t>1.16.4.0.20.</t>
  </si>
  <si>
    <t>92637</t>
  </si>
  <si>
    <t>TÊ, EM FERRO GALVANIZADO, CONEXÃO ROSQUEADA, DN 25 (1"), INSTALADO EM REDE DE ALIMENTAÇÃO PARA HIDRANTE - FORNECIMENTO E INSTALAÇÃO. AF_10/2020</t>
  </si>
  <si>
    <t>1.16.4.0.21.</t>
  </si>
  <si>
    <t>FNDE 338</t>
  </si>
  <si>
    <t xml:space="preserve"> TE DE REDUCAO DE FERRO GALVANIZADO, COM ROSCA BSP, DE 1" X 3/4" (UN)</t>
  </si>
  <si>
    <t>1.16.4.0.22.</t>
  </si>
  <si>
    <t>FNDE 339</t>
  </si>
  <si>
    <t xml:space="preserve"> TE DE REDUCAO DE FERRO GALVANIZADO, COM ROSCA BSP, DE 2 1/2" X 1" (UN)</t>
  </si>
  <si>
    <t>1.16.4.0.23.</t>
  </si>
  <si>
    <t>FNDE 340</t>
  </si>
  <si>
    <t xml:space="preserve"> TE DE REDUCAO DE FERRO GALVANIZADO, COM ROSCA BSP, DE 2 1/2" X 1 1/2 (UN)</t>
  </si>
  <si>
    <t>1.16.4.0.24.</t>
  </si>
  <si>
    <t>FNDE 341</t>
  </si>
  <si>
    <t xml:space="preserve"> TE DE REDUCAO DE FERRO GALVANIZADO, COM ROSCA BSP, DE 2 1/2" X 2" (UN)</t>
  </si>
  <si>
    <t>1.16.4.0.25.</t>
  </si>
  <si>
    <t>92642</t>
  </si>
  <si>
    <t>TÊ, EM FERRO GALVANIZADO, CONEXÃO ROSQUEADA, DN 65 (2 1/2"), INSTALADO EM REDE DE ALIMENTAÇÃO PARA HIDRANTE - FORNECIMENTO E INSTALAÇÃO. AF_10/2020</t>
  </si>
  <si>
    <t>1.16.4.0.26.</t>
  </si>
  <si>
    <t>92644</t>
  </si>
  <si>
    <t>TÊ, EM FERRO GALVANIZADO, CONEXÃO ROSQUEADA, DN 80 (3"), INSTALADO EM REDE DE ALIMENTAÇÃO PARA HIDRANTE - FORNECIMENTO E INSTALAÇÃO. AF_10/2020</t>
  </si>
  <si>
    <t>1.16.4.0.27.</t>
  </si>
  <si>
    <t>FNDE 343</t>
  </si>
  <si>
    <t xml:space="preserve"> ADAPTADOR PARA MANÔMETRO (UN)</t>
  </si>
  <si>
    <t>1.16.4.0.28.</t>
  </si>
  <si>
    <t>95727</t>
  </si>
  <si>
    <t>ELETRODUTO RÍGIDO SOLDÁVEL, PVC, DN 25 MM (3/4"), APARENTE - FORNECIMENTO E INSTALAÇÃO. AF_10/2022</t>
  </si>
  <si>
    <t>1.16.4.0.29.</t>
  </si>
  <si>
    <t>95817</t>
  </si>
  <si>
    <t>CONDULETE DE PVC, TIPO X, PARA ELETRODUTO DE PVC SOLDÁVEL DN 25 MM (3/4"), APARENTE - FORNECIMENTO E INSTALAÇÃO. AF_10/2022</t>
  </si>
  <si>
    <t>1.16.4.0.30.</t>
  </si>
  <si>
    <t>91914</t>
  </si>
  <si>
    <t>CURVA 90 GRAUS PARA ELETRODUTO, PVC, ROSCÁVEL, DN 25 MM (3/4"), PARA CIRCUITOS TERMINAIS, INSTALADA EM PAREDE - FORNECIMENTO E INSTALAÇÃO. AF_03/2023</t>
  </si>
  <si>
    <t>1.16.4.0.31.</t>
  </si>
  <si>
    <t>FNDE 330</t>
  </si>
  <si>
    <t>TAMPA CEGA EM PVC PARA CONDULETE 4 X 2" (UN)</t>
  </si>
  <si>
    <t>1.16.4.0.32.</t>
  </si>
  <si>
    <t>91875</t>
  </si>
  <si>
    <t>LUVA PARA ELETRODUTO, PVC, ROSCÁVEL, DN 25 MM (3/4"), PARA CIRCUITOS TERMINAIS, INSTALADA EM FORRO - FORNECIMENTO E INSTALAÇÃO. AF_03/2023</t>
  </si>
  <si>
    <t>1.16.4.0.33.</t>
  </si>
  <si>
    <t>FNDE 604</t>
  </si>
  <si>
    <t>ADAPTADOR PARA CONDULETE 25MM (UN)</t>
  </si>
  <si>
    <t>1.16.5.</t>
  </si>
  <si>
    <t>SINALIZAÇÕES</t>
  </si>
  <si>
    <t>1.16.5.0.1.</t>
  </si>
  <si>
    <t>97599</t>
  </si>
  <si>
    <t>LUMINÁRIA DE EMERGÊNCIA, COM 30 LÂMPADAS LED DE 2 W, SEM REATOR - FORNECIMENTO E INSTALAÇÃO. AF_09/2024</t>
  </si>
  <si>
    <t>1.16.5.0.2.</t>
  </si>
  <si>
    <t>FNDE 303</t>
  </si>
  <si>
    <t xml:space="preserve"> SINALIZAÇÃO COM PLACA INDICATIVA FIXADA NA ESTRUTURA. (UN)</t>
  </si>
  <si>
    <t>1.16.5.0.3.</t>
  </si>
  <si>
    <t>102520</t>
  </si>
  <si>
    <t>PINTURA DE SINALIZAÇÃO VERTICAL DE SEGURANÇA, FAIXAS AMARELA E PRETA, APLICAÇÃO MANUAL, 2 DEMÃOS. AF_05/2021</t>
  </si>
  <si>
    <t>1.17.</t>
  </si>
  <si>
    <t>INSTALAÇÕES ELÉTRICAS - 220V</t>
  </si>
  <si>
    <t>1.17.1.</t>
  </si>
  <si>
    <t>ACESSÓRIOS PERFILADOS PERFURADOS</t>
  </si>
  <si>
    <t>1.17.1.0.1.</t>
  </si>
  <si>
    <t>FNDE 350</t>
  </si>
  <si>
    <t xml:space="preserve"> TERMINAL METALICO A PRESSAO PARA 1 CABO DE 35 MM2 (UND)</t>
  </si>
  <si>
    <t>1.17.1.0.2.</t>
  </si>
  <si>
    <t xml:space="preserve">FNDE 346 </t>
  </si>
  <si>
    <t>CABECOTE PARA ENTRADA DE LINHA DE ALIMENTACAO PARA ELETRODUTO (UND)</t>
  </si>
  <si>
    <t>1.17.2.</t>
  </si>
  <si>
    <t>ACESSÓRIOS PARA ELETRODUTOS</t>
  </si>
  <si>
    <t>1.17.2.0.1.</t>
  </si>
  <si>
    <t xml:space="preserve">FNDE 347 </t>
  </si>
  <si>
    <t>ARRUELA EM ALUMINIO, COM ROSCA, DE 1 1/2", PARA ELETRODUTO (UND)</t>
  </si>
  <si>
    <t>1.17.2.0.2.</t>
  </si>
  <si>
    <t>FNDE 353</t>
  </si>
  <si>
    <t xml:space="preserve"> ARRUELA EM ALUMINIO (UND)</t>
  </si>
  <si>
    <t>1.17.2.0.3.</t>
  </si>
  <si>
    <t>91941</t>
  </si>
  <si>
    <t>CAIXA RETANGULAR 4" X 2" BAIXA (0,30 M DO PISO), PVC, INSTALADA EM PAREDE - FORNECIMENTO E INSTALAÇÃO. AF_03/2023</t>
  </si>
  <si>
    <t>1.17.2.0.4.</t>
  </si>
  <si>
    <t>91936</t>
  </si>
  <si>
    <t>CAIXA OCTOGONAL 4" X 4", PVC, INSTALADA EM LAJE - FORNECIMENTO E INSTALAÇÃO. AF_03/2023</t>
  </si>
  <si>
    <t>1.17.2.0.5.</t>
  </si>
  <si>
    <t>92867</t>
  </si>
  <si>
    <t>CAIXA RETANGULAR 4" X 2" ALTA (2,00 M DO PISO), METÁLICA, INSTALADA EM PAREDE - FORNECIMENTO E INSTALAÇÃO. AF_03/2023</t>
  </si>
  <si>
    <t>1.17.2.0.6.</t>
  </si>
  <si>
    <t>1.17.2.0.7.</t>
  </si>
  <si>
    <t>91899</t>
  </si>
  <si>
    <t>CURVA 90 GRAUS PARA ELETRODUTO, PVC, ROSCÁVEL, DN 20 MM (1/2"), PARA CIRCUITOS TERMINAIS, INSTALADA EM LAJE - FORNECIMENTO E INSTALAÇÃO. AF_03/2023</t>
  </si>
  <si>
    <t>1.17.2.0.8.</t>
  </si>
  <si>
    <t>FNDE 150</t>
  </si>
  <si>
    <t xml:space="preserve"> CURVA 135 GRAUS PARA ELETRODUTO, PVC, ROSCÁVEL, DN 38 MM (1 1/2"), PARA CIRCUITOS TERMINAIS, INSTALADA EM PAREDE - FORNECIMENTO E INSTALAÇÃO. (UN)</t>
  </si>
  <si>
    <t>1.17.3.</t>
  </si>
  <si>
    <t>ACESSÓRIOS GERAL</t>
  </si>
  <si>
    <t>1.17.3.0.1.</t>
  </si>
  <si>
    <t>1.17.3.0.2.</t>
  </si>
  <si>
    <t>FNDE 354</t>
  </si>
  <si>
    <t xml:space="preserve"> BUCHA DE NYLON (UND)</t>
  </si>
  <si>
    <t>1.17.3.0.3.</t>
  </si>
  <si>
    <t xml:space="preserve">FNDE 355 </t>
  </si>
  <si>
    <t>PARAFUSO DE ACO ZINCADO COM ROSCA SOBERBA, CABECA CHATA E FENDA SIMPLES, DIAMETRO 4,2 MM, COMPRIMENTO * 32 * MM (UND)</t>
  </si>
  <si>
    <t>1.17.3.0.4.</t>
  </si>
  <si>
    <t>FNDE 356</t>
  </si>
  <si>
    <t xml:space="preserve"> PORCA ZINCADA, SEXTAVADA, DIAMETRO 1/4" (UND)</t>
  </si>
  <si>
    <t>1.17.3.0.5.</t>
  </si>
  <si>
    <t>90460</t>
  </si>
  <si>
    <t>SUPORTE PARA 2 TUBOS HORIZONTAIS, ESPAÇADO A CADA 56 CM, EM PERFILADO COM COMPRIMENTO DE 25 CM FIXADO EM LAJE, POR METRO DE TUBULAÇÃO FIXADA. AF_09/2023</t>
  </si>
  <si>
    <t>1.17.3.0.6.</t>
  </si>
  <si>
    <t xml:space="preserve">FNDE 357 </t>
  </si>
  <si>
    <t>VERGALHAO ZINCADO ROSCA TOTAL, 1/4 " (6,3 MM) (KG)</t>
  </si>
  <si>
    <t>1.17.3.0.7.</t>
  </si>
  <si>
    <t>101553</t>
  </si>
  <si>
    <t>ALÇA PREFORMADA DE DISTRIBUIÇÃO, EM  AÇO GALVANIZADO, AWG 1 - FORNECIMENTO E INSTALAÇÃO. AF_07/2020</t>
  </si>
  <si>
    <t>1.17.3.0.8.</t>
  </si>
  <si>
    <t xml:space="preserve">FNDE 358 </t>
  </si>
  <si>
    <t>ARMACAO VERTICAL COM HASTE E CONTRA-PINO, EM CHAPA DE ACO GALVANIZADO 3/16", COM 1 ESTRIBO E 1 ISOLADOR (KG)</t>
  </si>
  <si>
    <t>1.17.3.0.9.</t>
  </si>
  <si>
    <t>98306</t>
  </si>
  <si>
    <t>BLOCO DE ENGATE RÁPIDO PARA BASTIDOR TIPO M10 - FORNECIMENTO E INSTALAÇÃO. AF_11/2019</t>
  </si>
  <si>
    <t>1.17.3.0.10.</t>
  </si>
  <si>
    <t xml:space="preserve">FNDE 359 </t>
  </si>
  <si>
    <t>CABO DE COBRE NU 6 MM2 MEIO-DURO (M)</t>
  </si>
  <si>
    <t>1.17.3.0.11.</t>
  </si>
  <si>
    <t xml:space="preserve">FNDE 360 </t>
  </si>
  <si>
    <t>CAIXA DE INSPECAO PARA ATERRAMENTO OU OUTRO USO, EM PVC, DN = 250 X 250 MM (UN)</t>
  </si>
  <si>
    <t>1.17.3.0.12.</t>
  </si>
  <si>
    <t>FNDE 362</t>
  </si>
  <si>
    <t xml:space="preserve"> CHUMBADOR DE ACO TIPO PARABOLT, * 5/8" X 200* MM, COM PORCA E ARRUELA (UN)</t>
  </si>
  <si>
    <t>1.17.3.0.13.</t>
  </si>
  <si>
    <t xml:space="preserve">FNDE 361 </t>
  </si>
  <si>
    <t>CONECTOR DE ALUMINIO TIPO PRENSA CABO, BITOLA 3/8", PARA CABOS DE DIAMETRO DE 9 A 10 MM (UN)</t>
  </si>
  <si>
    <t>1.17.3.0.14.</t>
  </si>
  <si>
    <t>96986</t>
  </si>
  <si>
    <t>HASTE DE ATERRAMENTO, DIÂMETRO 3/4", COM 3 METROS - FORNECIMENTO E INSTALAÇÃO. AF_08/2023</t>
  </si>
  <si>
    <t>1.17.3.0.15.</t>
  </si>
  <si>
    <t>101548</t>
  </si>
  <si>
    <t>ISOLADOR, TIPO ROLDANA, PARA BAIXA TENSÃO - FORNECIMENTO E INSTALAÇÃO. AF_07/2020</t>
  </si>
  <si>
    <t>1.17.3.0.16.</t>
  </si>
  <si>
    <t xml:space="preserve">FNDE 364 </t>
  </si>
  <si>
    <t>PARAFUSO DE LATAO COM ROSCA SOBERBA, CABECA CHATA E FENDA SIMPLES, DIAMETRO 3,2 MM, COMPRIMENTO 16 MM (UN)</t>
  </si>
  <si>
    <t>1.17.3.0.17.</t>
  </si>
  <si>
    <t xml:space="preserve">FNDE 363 </t>
  </si>
  <si>
    <t>CONECTOR DE ALUMINIO TIPO PRENSA CABO, BITOLA 1", PARA CABOS DE DIAMETRO DE 22,5 A 25 MM (UN)</t>
  </si>
  <si>
    <t>1.17.4.</t>
  </si>
  <si>
    <t>CABOS</t>
  </si>
  <si>
    <t>1.17.4.0.1.</t>
  </si>
  <si>
    <t>93002</t>
  </si>
  <si>
    <t>CABO DE COBRE FLEXÍVEL ISOLADO, 300 MM², ANTI-CHAMA 0,6/1,0 KV, PARA REDE ENTERRADA DE DISTRIBUIÇÃO DE ENERGIA ELÉTRICA - FORNECIMENTO E INSTALAÇÃO. AF_12/2021</t>
  </si>
  <si>
    <t>1.17.4.0.2.</t>
  </si>
  <si>
    <t>92998</t>
  </si>
  <si>
    <t>CABO DE COBRE FLEXÍVEL ISOLADO, 185 MM², ANTI-CHAMA 0,6/1,0 KV, PARA REDE ENTERRADA DE DISTRIBUIÇÃO DE ENERGIA ELÉTRICA - FORNECIMENTO E INSTALAÇÃO. AF_12/2021</t>
  </si>
  <si>
    <t>1.17.4.0.3.</t>
  </si>
  <si>
    <t>92996</t>
  </si>
  <si>
    <t>CABO DE COBRE FLEXÍVEL ISOLADO, 150 MM², ANTI-CHAMA 0,6/1,0 KV, PARA REDE ENTERRADA DE DISTRIBUIÇÃO DE ENERGIA ELÉTRICA - FORNECIMENTO E INSTALAÇÃO. AF_12/2021</t>
  </si>
  <si>
    <t>1.17.4.0.4.</t>
  </si>
  <si>
    <t>101567</t>
  </si>
  <si>
    <t>CABO DE COBRE FLEXÍVEL ISOLADO, 95 MM², 0,6/1,0 KV, PARA REDE AÉREA DE DISTRIBUIÇÃO DE ENERGIA ELÉTRICA DE BAIXA TENSÃO - FORNECIMENTO E INSTALAÇÃO. AF_07/2020</t>
  </si>
  <si>
    <t>1.17.4.0.5.</t>
  </si>
  <si>
    <t>92988</t>
  </si>
  <si>
    <t>CABO DE COBRE FLEXÍVEL ISOLADO, 50 MM², ANTI-CHAMA 0,6/1,0 KV, PARA REDE ENTERRADA DE DISTRIBUIÇÃO DE ENERGIA ELÉTRICA - FORNECIMENTO E INSTALAÇÃO. AF_12/2021</t>
  </si>
  <si>
    <t>1.17.4.0.6.</t>
  </si>
  <si>
    <t>92982</t>
  </si>
  <si>
    <t>CABO DE COBRE FLEXÍVEL ISOLADO, 16 MM², ANTI-CHAMA 0,6/1,0 KV, PARA DISTRIBUIÇÃO - FORNECIMENTO E INSTALAÇÃO. AF_10/2020</t>
  </si>
  <si>
    <t>1.17.4.0.7.</t>
  </si>
  <si>
    <t>91933</t>
  </si>
  <si>
    <t>CABO DE COBRE FLEXÍVEL ISOLADO, 10 MM², ANTI-CHAMA 0,6/1,0 KV, PARA CIRCUITOS TERMINAIS - FORNECIMENTO E INSTALAÇÃO. AF_03/2023</t>
  </si>
  <si>
    <t>1.17.4.0.8.</t>
  </si>
  <si>
    <t>91931</t>
  </si>
  <si>
    <t>CABO DE COBRE FLEXÍVEL ISOLADO, 6 MM², ANTI-CHAMA 0,6/1,0 KV, PARA CIRCUITOS TERMINAIS - FORNECIMENTO E INSTALAÇÃO. AF_03/2023</t>
  </si>
  <si>
    <t>1.17.4.0.9.</t>
  </si>
  <si>
    <t>91929</t>
  </si>
  <si>
    <t>CABO DE COBRE FLEXÍVEL ISOLADO, 4 MM², ANTI-CHAMA 0,6/1,0 KV, PARA CIRCUITOS TERMINAIS - FORNECIMENTO E INSTALAÇÃO. AF_03/2023</t>
  </si>
  <si>
    <t>1.17.4.0.10.</t>
  </si>
  <si>
    <t>91930</t>
  </si>
  <si>
    <t>CABO DE COBRE FLEXÍVEL ISOLADO, 6 MM², ANTI-CHAMA 450/750 V, PARA CIRCUITOS TERMINAIS - FORNECIMENTO E INSTALAÇÃO. AF_03/2023</t>
  </si>
  <si>
    <t>1.17.4.0.11.</t>
  </si>
  <si>
    <t>101888</t>
  </si>
  <si>
    <t>CABO DE COBRE ISOLADO, 25 MM², ANTI-CHAMA 450/750 V, INSTALADO EM ELETROCALHA OU PERFILADO - FORNECIMENTO E INSTALAÇÃO. AF_10/2020</t>
  </si>
  <si>
    <t>1.17.4.0.12.</t>
  </si>
  <si>
    <t>91934</t>
  </si>
  <si>
    <t>CABO DE COBRE FLEXÍVEL ISOLADO, 16 MM², ANTI-CHAMA 450/750 V, PARA CIRCUITOS TERMINAIS - FORNECIMENTO E INSTALAÇÃO. AF_03/2023</t>
  </si>
  <si>
    <t>1.17.4.0.13.</t>
  </si>
  <si>
    <t>1.17.4.0.14.</t>
  </si>
  <si>
    <t>91928</t>
  </si>
  <si>
    <t>CABO DE COBRE FLEXÍVEL ISOLADO, 4 MM², ANTI-CHAMA 450/750 V, PARA CIRCUITOS TERMINAIS - FORNECIMENTO E INSTALAÇÃO. AF_03/2023</t>
  </si>
  <si>
    <t>1.17.4.0.15.</t>
  </si>
  <si>
    <t>91926</t>
  </si>
  <si>
    <t>CABO DE COBRE FLEXÍVEL ISOLADO, 2,5 MM², ANTI-CHAMA 450/750 V, PARA CIRCUITOS TERMINAIS - FORNECIMENTO E INSTALAÇÃO. AF_03/2023</t>
  </si>
  <si>
    <t>1.17.4.0.16.</t>
  </si>
  <si>
    <t>91924</t>
  </si>
  <si>
    <t>CABO DE COBRE FLEXÍVEL ISOLADO, 1,5 MM², ANTI-CHAMA 450/750 V, PARA CIRCUITOS TERMINAIS - FORNECIMENTO E INSTALAÇÃO. AF_03/2023</t>
  </si>
  <si>
    <t>1.17.5.</t>
  </si>
  <si>
    <t>CAIXAS DE PASSAGEM</t>
  </si>
  <si>
    <t>1.17.5.0.1.</t>
  </si>
  <si>
    <t>100556</t>
  </si>
  <si>
    <t>CAIXA DE PASSAGEM PARA TELEFONE 15X15X10CM (SOBREPOR), FORNECIMENTO E INSTALACAO. AF_11/2019</t>
  </si>
  <si>
    <t>1.17.5.0.2.</t>
  </si>
  <si>
    <t>SINAPI-I</t>
  </si>
  <si>
    <t>43097</t>
  </si>
  <si>
    <t>CAIXA DE PASSAGEM ELETRICA DE PAREDE, DE SOBREPOR, EM TERMOPLASTICO / PVC, COM TAMPA APARAFUSADA, DIMENSOES, 150 X 150 X *100* MM</t>
  </si>
  <si>
    <t>1.17.5.0.3.</t>
  </si>
  <si>
    <t>97891</t>
  </si>
  <si>
    <t>CAIXA ENTERRADA ELÉTRICA RETANGULAR, EM ALVENARIA COM BLOCOS DE CONCRETO, FUNDO COM BRITA, DIMENSÕES INTERNAS: 0,4X0,4X0,4 M. AF_12/2020</t>
  </si>
  <si>
    <t>1.17.6.</t>
  </si>
  <si>
    <t>DISPOSITIVOS ELÉTRICOS</t>
  </si>
  <si>
    <t>1.17.6.0.1.</t>
  </si>
  <si>
    <t>91955</t>
  </si>
  <si>
    <t>INTERRUPTOR PARALELO (1 MÓDULO), 10A/250V, INCLUINDO SUPORTE E PLACA - FORNECIMENTO E INSTALAÇÃO. AF_03/2023</t>
  </si>
  <si>
    <t>1.17.6.0.2.</t>
  </si>
  <si>
    <t>91953</t>
  </si>
  <si>
    <t>INTERRUPTOR SIMPLES (1 MÓDULO), 10A/250V, INCLUINDO SUPORTE E PLACA - FORNECIMENTO E INSTALAÇÃO. AF_03/2023</t>
  </si>
  <si>
    <t>1.17.6.0.3.</t>
  </si>
  <si>
    <t>91959</t>
  </si>
  <si>
    <t>INTERRUPTOR SIMPLES (2 MÓDULOS), 10A/250V, INCLUINDO SUPORTE E PLACA - FORNECIMENTO E INSTALAÇÃO. AF_03/2023</t>
  </si>
  <si>
    <t>1.17.6.0.4.</t>
  </si>
  <si>
    <t>91967</t>
  </si>
  <si>
    <t>INTERRUPTOR SIMPLES (3 MÓDULOS), 10A/250V, INCLUINDO SUPORTE E PLACA - FORNECIMENTO E INSTALAÇÃO. AF_03/2023</t>
  </si>
  <si>
    <t>1.17.6.0.5.</t>
  </si>
  <si>
    <t xml:space="preserve">FNDE 309 </t>
  </si>
  <si>
    <t>ESPELHO / PLACA CEGA 4" X 2", PARA INSTALACAO DE TOMADAS E INTERRUPTORES (UN)</t>
  </si>
  <si>
    <t>1.17.6.0.6.</t>
  </si>
  <si>
    <t>91946</t>
  </si>
  <si>
    <t>SUPORTE PARAFUSADO COM PLACA DE ENCAIXE 4" X 2" MÉDIO (1,30 M DO PISO) PARA PONTO ELÉTRICO - FORNECIMENTO E INSTALAÇÃO. AF_03/2023</t>
  </si>
  <si>
    <t>1.17.6.0.7.</t>
  </si>
  <si>
    <t>92023</t>
  </si>
  <si>
    <t>INTERRUPTOR SIMPLES (1 MÓDULO) COM 1 TOMADA DE EMBUTIR 2P+T 10 A, INCLUINDO SUPORTE E PLACA - FORNECIMENTO E INSTALAÇÃO. AF_03/2023</t>
  </si>
  <si>
    <t>1.17.6.0.8.</t>
  </si>
  <si>
    <t>92029</t>
  </si>
  <si>
    <t>INTERRUPTOR PARALELO (1 MÓDULO) COM 1 TOMADA DE EMBUTIR 2P+T 10 A, INCLUINDO SUPORTE E PLACA - FORNECIMENTO E INSTALAÇÃO. AF_03/2023</t>
  </si>
  <si>
    <t>1.17.6.0.9.</t>
  </si>
  <si>
    <t>91957</t>
  </si>
  <si>
    <t>INTERRUPTOR SIMPLES (1 MÓDULO) COM INTERRUPTOR PARALELO (1 MÓDULO), 10A/250V, INCLUINDO SUPORTE E PLACA - FORNECIMENTO E INSTALAÇÃO. AF_03/2023</t>
  </si>
  <si>
    <t>1.17.6.0.10.</t>
  </si>
  <si>
    <t>92027</t>
  </si>
  <si>
    <t>INTERRUPTOR SIMPLES (2 MÓDULOS) COM 1 TOMADA DE EMBUTIR 2P+T 10 A, INCLUINDO SUPORTE E PLACA - FORNECIMENTO E INSTALAÇÃO. AF_03/2023</t>
  </si>
  <si>
    <t>1.17.6.0.11.</t>
  </si>
  <si>
    <t>91996</t>
  </si>
  <si>
    <t>TOMADA MÉDIA DE EMBUTIR (1 MÓDULO), 2P+T 10 A, INCLUINDO SUPORTE E PLACA - FORNECIMENTO E INSTALAÇÃO. AF_03/2023</t>
  </si>
  <si>
    <t>1.17.6.0.12.</t>
  </si>
  <si>
    <t>91997</t>
  </si>
  <si>
    <t>TOMADA MÉDIA DE EMBUTIR (1 MÓDULO), 2P+T 20 A, INCLUINDO SUPORTE E PLACA - FORNECIMENTO E INSTALAÇÃO. AF_03/2023</t>
  </si>
  <si>
    <t>1.17.7.</t>
  </si>
  <si>
    <t>DISPOSITIVOS DE PROTEÇÃO</t>
  </si>
  <si>
    <t>1.17.7.0.1.</t>
  </si>
  <si>
    <t>93667</t>
  </si>
  <si>
    <t>DISJUNTOR TRIPOLAR TIPO DIN, CORRENTE NOMINAL DE 10A - FORNECIMENTO E INSTALAÇÃO. AF_10/2020</t>
  </si>
  <si>
    <t>1.17.7.0.2.</t>
  </si>
  <si>
    <t>93653</t>
  </si>
  <si>
    <t>DISJUNTOR MONOPOLAR TIPO DIN, CORRENTE NOMINAL DE 10A - FORNECIMENTO E INSTALAÇÃO. AF_10/2020</t>
  </si>
  <si>
    <t>1.17.7.0.3.</t>
  </si>
  <si>
    <t>93654</t>
  </si>
  <si>
    <t>DISJUNTOR MONOPOLAR TIPO DIN, CORRENTE NOMINAL DE 16A - FORNECIMENTO E INSTALAÇÃO. AF_10/2020</t>
  </si>
  <si>
    <t>1.17.7.0.4.</t>
  </si>
  <si>
    <t>93656</t>
  </si>
  <si>
    <t>DISJUNTOR MONOPOLAR TIPO DIN, CORRENTE NOMINAL DE 25A - FORNECIMENTO E INSTALAÇÃO. AF_10/2020</t>
  </si>
  <si>
    <t>1.17.7.0.5.</t>
  </si>
  <si>
    <t>101895</t>
  </si>
  <si>
    <t>DISJUNTOR TERMOMAGNÉTICO TRIPOLAR , CORRENTE NOMINAL DE 125A - FORNECIMENTO E INSTALAÇÃO. AF_10/2020</t>
  </si>
  <si>
    <t>1.17.7.0.6.</t>
  </si>
  <si>
    <t>93668</t>
  </si>
  <si>
    <t>DISJUNTOR TRIPOLAR TIPO DIN, CORRENTE NOMINAL DE 16A - FORNECIMENTO E INSTALAÇÃO. AF_10/2020</t>
  </si>
  <si>
    <t>1.17.7.0.7.</t>
  </si>
  <si>
    <t>101894</t>
  </si>
  <si>
    <t>DISJUNTOR TRIPOLAR TIPO NEMA, CORRENTE NOMINAL DE 60 ATÉ 100A - FORNECIMENTO E INSTALAÇÃO. AF_10/2020</t>
  </si>
  <si>
    <t>1.17.7.0.8.</t>
  </si>
  <si>
    <t>FNDE 22</t>
  </si>
  <si>
    <t xml:space="preserve"> DISPOSITIVO CONTRA SURTO - DPS 8 kA (UN)</t>
  </si>
  <si>
    <t>1.17.7.0.9.</t>
  </si>
  <si>
    <t>93676</t>
  </si>
  <si>
    <t xml:space="preserve"> DISJUNTOR TETRAPOLAR TIPO DR, CORRENTE NOMINAL DE 25A - 30mA (UN)</t>
  </si>
  <si>
    <t>1.17.7.0.10.</t>
  </si>
  <si>
    <t>FNDE 84</t>
  </si>
  <si>
    <t>DISJUNTOR TETRAPOLAR TIPO DR, CORRENTE NOMINAL DE 63A - 30mA (UN)</t>
  </si>
  <si>
    <t>1.17.7.0.11.</t>
  </si>
  <si>
    <t>FNDE 85</t>
  </si>
  <si>
    <t>DISJUNTOR TETRAPOLAR TIPO DR, CORRENTE NOMINAL DE 80A - 30mA (UN)</t>
  </si>
  <si>
    <t>1.17.7.0.12.</t>
  </si>
  <si>
    <t>93660</t>
  </si>
  <si>
    <t>DISJUNTOR BIPOLAR TIPO DIN, CORRENTE NOMINAL DE 10A - FORNECIMENTO E INSTALAÇÃO. AF_10/2020</t>
  </si>
  <si>
    <t>1.17.7.0.13.</t>
  </si>
  <si>
    <t>93661</t>
  </si>
  <si>
    <t>DISJUNTOR BIPOLAR TIPO DIN, CORRENTE NOMINAL DE 16A - FORNECIMENTO E INSTALAÇÃO. AF_10/2020</t>
  </si>
  <si>
    <t>1.17.7.0.14.</t>
  </si>
  <si>
    <t>93663</t>
  </si>
  <si>
    <t>DISJUNTOR BIPOLAR TIPO DIN, CORRENTE NOMINAL DE 25A - FORNECIMENTO E INSTALAÇÃO. AF_10/2020</t>
  </si>
  <si>
    <t>1.17.7.0.15.</t>
  </si>
  <si>
    <t>93664</t>
  </si>
  <si>
    <t>DISJUNTOR BIPOLAR TIPO DIN, CORRENTE NOMINAL DE 32A - FORNECIMENTO E INSTALAÇÃO. AF_10/2020</t>
  </si>
  <si>
    <t>1.17.7.0.16.</t>
  </si>
  <si>
    <t>FNDE 487</t>
  </si>
  <si>
    <t>DISJUNTOR TERMOMAGNÉTICO TRIPOLAR , CORRENTE NOMINAL DE 160A - FORNECIMENTO E INSTALAÇÃO (UN)</t>
  </si>
  <si>
    <t>1.17.7.0.17.</t>
  </si>
  <si>
    <t>93669</t>
  </si>
  <si>
    <t>DISJUNTOR TRIPOLAR TIPO DIN, CORRENTE NOMINAL DE 20A - FORNECIMENTO E INSTALAÇÃO. AF_10/2020</t>
  </si>
  <si>
    <t>1.17.7.0.18.</t>
  </si>
  <si>
    <t>101898</t>
  </si>
  <si>
    <t>DISJUNTOR TERMOMAGNÉTICO TRIPOLAR , CORRENTE NOMINAL DE 400A - FORNECIMENTO E INSTALAÇÃO. AF_10/2020</t>
  </si>
  <si>
    <t>1.17.7.0.19.</t>
  </si>
  <si>
    <t>93673</t>
  </si>
  <si>
    <t>DISJUNTOR TRIPOLAR TIPO DIN, CORRENTE NOMINAL DE 50A - FORNECIMENTO E INSTALAÇÃO. AF_10/2020</t>
  </si>
  <si>
    <t>1.17.7.0.20.</t>
  </si>
  <si>
    <t>FNDE 390</t>
  </si>
  <si>
    <t xml:space="preserve"> DISJUNTOR TETRAPOLAR TIPO DR, CORRENTE NOMINAL DE 100A - 30mA (UN)</t>
  </si>
  <si>
    <t>1.17.7.0.21.</t>
  </si>
  <si>
    <t>FNDE 393</t>
  </si>
  <si>
    <t>DISJUNTOR TETRAPOLAR TIPO DR, CORRENTE NOMINAL DE 125A - 30mA (UN)</t>
  </si>
  <si>
    <t>1.17.8.</t>
  </si>
  <si>
    <t>ELETROCALHAS</t>
  </si>
  <si>
    <t>1.17.8.0.1.</t>
  </si>
  <si>
    <t>FNDE 24</t>
  </si>
  <si>
    <t>ELETROCALHA LISA OU PERFURADA EM AÇO GALVANIZADO, LARGURA 200MM E ALTURA 75MM, INCLUSIVE EMENDA E FIXAÇÃO - FORNECIMENTO E INSTALAÇÃO (M)</t>
  </si>
  <si>
    <t>1.17.8.0.2.</t>
  </si>
  <si>
    <t>FNDE 25</t>
  </si>
  <si>
    <t xml:space="preserve"> ELETROCALHA LISA OU PERFURADA EM AÇO GALVANIZADO, LARGURA 50MM E ALTURA 50MM, INCLUSIVE EMENDA E FIXAÇÃO - FORNECIMENTO E INSTALAÇÃO. (M)</t>
  </si>
  <si>
    <t>1.17.8.0.3.</t>
  </si>
  <si>
    <t>FNDE 346</t>
  </si>
  <si>
    <t>1.17.8.0.4.</t>
  </si>
  <si>
    <t>FNDE 366</t>
  </si>
  <si>
    <t>TÊ HORIZONTAL 90º, PARA ELETROCALHA, LISA OU PERFURADA EM AÇO GALVANIZADO, LARGURA DE 200MM E ALTURA DE 50MM - FORNECIMENTO E INSTALAÇÃO. (UN)</t>
  </si>
  <si>
    <t>1.17.8.0.5.</t>
  </si>
  <si>
    <t>FNDE 367</t>
  </si>
  <si>
    <t>TÊ HORIZONTAL 90º, PARA ELETROCALHA, LISA OU PERFURADA EM AÇO GALVANIZADO, LARGURA DE 50MM E ALTURA DE 50MM - FORNECIMENTO E INSTALAÇÃO. (UN)</t>
  </si>
  <si>
    <t>1.17.8.0.6.</t>
  </si>
  <si>
    <t>FNDE 368</t>
  </si>
  <si>
    <t>TÊ HORIZONTAL 90º, PARA ELETROCALHA, LISA OU PERFURADA EM AÇO GALVANIZADO, LARGURA DE 200MM E ALTURA DE 75MM - FORNECIMENTO E INSTALAÇÃO. (UN)</t>
  </si>
  <si>
    <t>1.17.8.0.7.</t>
  </si>
  <si>
    <t>FNDE 369</t>
  </si>
  <si>
    <t xml:space="preserve"> CRUZETA DE FERRO GALVANIZADO, COM ROSCA BSP, DE 2" (UND)</t>
  </si>
  <si>
    <t>1.17.8.0.8.</t>
  </si>
  <si>
    <t xml:space="preserve">FNDE 371 </t>
  </si>
  <si>
    <t>TAMPAO / TERMINAL / PLUG, D = 4" , PARA DUTO CORRUGADO PEAD (UN)</t>
  </si>
  <si>
    <t>1.17.8.0.9.</t>
  </si>
  <si>
    <t>FNDE 370</t>
  </si>
  <si>
    <t xml:space="preserve"> TAMPAO / TERMINAL / PLUG, D = 2" , PARA DUTO CORRUGADO PEAD (UN)</t>
  </si>
  <si>
    <t>1.17.9.</t>
  </si>
  <si>
    <t>ELETRODUTOS</t>
  </si>
  <si>
    <t>1.17.9.0.1.</t>
  </si>
  <si>
    <t>91837</t>
  </si>
  <si>
    <t>ELETRODUTO FLEXÍVEL CORRUGADO REFORÇADO, PVC, DN 32 MM (1"), PARA CIRCUITOS TERMINAIS, INSTALADO EM FORRO - FORNECIMENTO E INSTALAÇÃO. AF_03/2023</t>
  </si>
  <si>
    <t>1.17.9.0.2.</t>
  </si>
  <si>
    <t>91855</t>
  </si>
  <si>
    <t>ELETRODUTO FLEXÍVEL CORRUGADO REFORÇADO, PVC, DN 25 MM (3/4"), PARA CIRCUITOS TERMINAIS, INSTALADO EM PAREDE - FORNECIMENTO E INSTALAÇÃO. AF_03/2023</t>
  </si>
  <si>
    <t>1.17.9.0.3.</t>
  </si>
  <si>
    <t>97667</t>
  </si>
  <si>
    <t>ELETRODUTO FLEXÍVEL CORRUGADO, PEAD, DN 50 (1 1/2"), PARA REDE ENTERRADA DE DISTRIBUIÇÃO DE ENERGIA ELÉTRICA - FORNECIMENTO E INSTALAÇÃO. AF_12/2021</t>
  </si>
  <si>
    <t>1.17.9.0.4.</t>
  </si>
  <si>
    <t>97669</t>
  </si>
  <si>
    <t>ELETRODUTO FLEXÍVEL CORRUGADO, PEAD, DN 90 (3"), PARA REDE ENTERRADA DE DISTRIBUIÇÃO DE ENERGIA ELÉTRICA - FORNECIMENTO E INSTALAÇÃO. AF_12/2021</t>
  </si>
  <si>
    <t>1.17.9.0.5.</t>
  </si>
  <si>
    <t xml:space="preserve">FNDE 372 </t>
  </si>
  <si>
    <t>ELETRODUTO FLEXÍVEL CORRUGADO, PEAD, DN 100 (5"), PARA REDE ENTERRADA DE DISTRIBUIÇÃO DE ENERGIA ELÉTRICA - FORNECIMENTO E INSTALAÇÃO. (M)</t>
  </si>
  <si>
    <t>1.17.9.0.6.</t>
  </si>
  <si>
    <t>91870</t>
  </si>
  <si>
    <t>ELETRODUTO RÍGIDO ROSCÁVEL, PVC, DN 20 MM (1/2"), PARA CIRCUITOS TERMINAIS, INSTALADO EM PAREDE - FORNECIMENTO E INSTALAÇÃO. AF_03/2023</t>
  </si>
  <si>
    <t>1.17.9.0.7.</t>
  </si>
  <si>
    <t>1.17.9.0.8.</t>
  </si>
  <si>
    <t>1.17.10.</t>
  </si>
  <si>
    <t>PERFILADOS</t>
  </si>
  <si>
    <t>1.17.10.0.1.</t>
  </si>
  <si>
    <t>FNDE 373</t>
  </si>
  <si>
    <t xml:space="preserve"> GANCHO PARA PERFILADO 44X32 MM (M)</t>
  </si>
  <si>
    <t>1.17.10.0.2.</t>
  </si>
  <si>
    <t>104764</t>
  </si>
  <si>
    <t>SUPORTE PARA 2 ELETRODUTOS, ESPAÇADO A CADA 80 CM, EM PERFILADO COM COMPRIMENTO DE 25 CM FIXADO EM LAJE, POR METRO DE ELETRODUTO FIXADO. AF_09/2023</t>
  </si>
  <si>
    <t>1.17.10.0.3.</t>
  </si>
  <si>
    <t xml:space="preserve">FNDE 32 </t>
  </si>
  <si>
    <t>PERFILADO PERFURADO 38X38 MM (M)</t>
  </si>
  <si>
    <t>1.17.11.</t>
  </si>
  <si>
    <t>ILUMINAÇÃO</t>
  </si>
  <si>
    <t>1.17.11.0.1.</t>
  </si>
  <si>
    <t>FNDE 96</t>
  </si>
  <si>
    <t>LUMINÁRIA DE EMBUTIR, COM LÂMPADA LED DE 18 W (UN)</t>
  </si>
  <si>
    <t>1.17.11.0.2.</t>
  </si>
  <si>
    <t>FNDE 97</t>
  </si>
  <si>
    <t>LUMINÁRIA DE EMBUTIR, COM LÂMPADA LED DE 31 W (UN)</t>
  </si>
  <si>
    <t>1.17.11.0.3.</t>
  </si>
  <si>
    <t>FNDE 308</t>
  </si>
  <si>
    <t xml:space="preserve"> LUMINÁRIA DE EMBUTIR, COM LÂMPADA LED DE 39 W (UN)</t>
  </si>
  <si>
    <t>1.17.11.0.4.</t>
  </si>
  <si>
    <t>100903</t>
  </si>
  <si>
    <t>LÂMPADA TUBULAR LED DE 18/20 W, COM SOQUETE, BASE G13 - FORNECIMENTO E INSTALAÇÃO. AF_09/2024_PS</t>
  </si>
  <si>
    <t>1.17.11.0.5.</t>
  </si>
  <si>
    <t>FNDE 98</t>
  </si>
  <si>
    <t>REFLETOR EM ALUMÍNIO, DE SUPORTE E ALÇA, COM LÂMPADA LED DE 200 W (UN)</t>
  </si>
  <si>
    <t>1.17.11.0.6.</t>
  </si>
  <si>
    <t>FNDE 99</t>
  </si>
  <si>
    <t>LUMINÁRIA TIPO SPOT BALIZADOR LED 12W (UN)</t>
  </si>
  <si>
    <t>1.17.11.0.7.</t>
  </si>
  <si>
    <t>97607</t>
  </si>
  <si>
    <t>LUMINÁRIA ARANDELA TIPO TARTARUGA, DE SOBREPOR, COM 1 LÂMPADA LED DE 6 W, SEM REATOR - FORNECIMENTO E INSTALAÇÃO. AF_09/2024</t>
  </si>
  <si>
    <t>1.17.12.</t>
  </si>
  <si>
    <t>QUADROS</t>
  </si>
  <si>
    <t>1.17.12.0.1.</t>
  </si>
  <si>
    <t>101946</t>
  </si>
  <si>
    <t>QUADRO DE MEDIÇÃO GERAL DE ENERGIA PARA 1 MEDIDOR DE SOBREPOR - FORNECIMENTO E INSTALAÇÃO. AF_10/2020</t>
  </si>
  <si>
    <t>1.17.12.0.2.</t>
  </si>
  <si>
    <t>FNDE 383</t>
  </si>
  <si>
    <t xml:space="preserve"> QUADRO DE DISTRIBUIÇÃO DE ENERGIA EM CHAPA DE AÇO GALVANIZADO, DE EMBUTIR, COM BARRAMENTO TRIFÁSICO, PARA 46 DISJUNTORES DIN 100A - FORNECIMENTO E INSTALAÇÃO. (UN)</t>
  </si>
  <si>
    <t>1.18.</t>
  </si>
  <si>
    <t>INSTALAÇÕES DE CABEAMENTO ESTRUTURADO</t>
  </si>
  <si>
    <t>1.18.1.</t>
  </si>
  <si>
    <t>ACESSÓRIOS CABEAMENTO</t>
  </si>
  <si>
    <t>1.18.1.0.1.</t>
  </si>
  <si>
    <t>FNDE 384</t>
  </si>
  <si>
    <t>SWITCH TIPO 48 PORTAS (UN)</t>
  </si>
  <si>
    <t>1.18.1.0.2.</t>
  </si>
  <si>
    <t>FNDE 385</t>
  </si>
  <si>
    <t xml:space="preserve"> PATCH CORD, CATEGORIA 6 UTP, 4 PARES. (UN)</t>
  </si>
  <si>
    <t>1.18.1.0.3.</t>
  </si>
  <si>
    <t>98302</t>
  </si>
  <si>
    <t>PATCH PANEL 24 PORTAS, CATEGORIA 6 - FORNECIMENTO E INSTALAÇÃO. AF_11/2019</t>
  </si>
  <si>
    <t>1.18.1.0.4.</t>
  </si>
  <si>
    <t xml:space="preserve">FNDE 388 </t>
  </si>
  <si>
    <t>RÉGUA DE TOMADAS ELÉTRICAS, COM 10 TOMADAS, PADRÃO RACK 19" (UN)</t>
  </si>
  <si>
    <t>1.18.1.0.5.</t>
  </si>
  <si>
    <t>FNDE 123</t>
  </si>
  <si>
    <t xml:space="preserve"> GUIA DE CABOS FECHADO 1U (un)</t>
  </si>
  <si>
    <t>1.18.1.0.6.</t>
  </si>
  <si>
    <t>FNDE 122</t>
  </si>
  <si>
    <t xml:space="preserve"> BANDEJA MÓVEL, PADRÃO 19" (UN)</t>
  </si>
  <si>
    <t>1.18.1.0.7.</t>
  </si>
  <si>
    <t>100555</t>
  </si>
  <si>
    <t>RACK ABERTO EM COLUNA 44U PARA SERVIDOR - FORNECIMENTO E INSTALAÇÃO. AF_11/2019</t>
  </si>
  <si>
    <t>1.18.1.0.8.</t>
  </si>
  <si>
    <t>FNDE 125</t>
  </si>
  <si>
    <t xml:space="preserve"> GUIA VERTICAL 200 MM PARA CABOS (UN)</t>
  </si>
  <si>
    <t>1.18.2.</t>
  </si>
  <si>
    <t>1.18.2.0.1.</t>
  </si>
  <si>
    <t>1.18.2.0.2.</t>
  </si>
  <si>
    <t>1.18.2.0.3.</t>
  </si>
  <si>
    <t>1.18.2.0.4.</t>
  </si>
  <si>
    <t>FNDE 389</t>
  </si>
  <si>
    <t xml:space="preserve"> PARAFUSO EM ACO GALVANIZADO, TIPO MAQUINA, SEXTAVADO, SEM PORCA (UND)</t>
  </si>
  <si>
    <t>1.18.2.0.5.</t>
  </si>
  <si>
    <t>1.18.2.0.6.</t>
  </si>
  <si>
    <t>92884</t>
  </si>
  <si>
    <t>ARMAÇÃO UTILIZANDO AÇO CA-25 DE 10,0 MM - MONTAGEM. AF_06/2022</t>
  </si>
  <si>
    <t>1.18.2.0.7.</t>
  </si>
  <si>
    <t>98463</t>
  </si>
  <si>
    <t>SUPORTE ISOLADOR PARA FIXAÇÃO DA CORDOALHA DE COBRE EM ALVENARIA OU CONCRETO - FORNECIMENTO E INSTALAÇÃO. AF_08/2023</t>
  </si>
  <si>
    <t>1.18.3.</t>
  </si>
  <si>
    <t>CAIXAS E QUADROS</t>
  </si>
  <si>
    <t>1.18.3.0.1.</t>
  </si>
  <si>
    <t>FNDE 31</t>
  </si>
  <si>
    <t xml:space="preserve"> CAIXA DE CONCRETO ARMADO PRE-MOLDADO, COM FUNDO E TAMPA, DIMENSOES DE 0,30 X 0,30 X 0,30 M (UN)</t>
  </si>
  <si>
    <t>1.18.3.0.2.</t>
  </si>
  <si>
    <t>100557</t>
  </si>
  <si>
    <t>CAIXA DE PASSAGEM PARA TELEFONE 80X80X15CM (SOBREPOR) FORNECIMENTO E INSTALACAO. AF_11/2019</t>
  </si>
  <si>
    <t>1.18.3.0.3.</t>
  </si>
  <si>
    <t>1.18.4.</t>
  </si>
  <si>
    <t>DISPOSITIVOS</t>
  </si>
  <si>
    <t>1.18.4.0.1.</t>
  </si>
  <si>
    <t>98307</t>
  </si>
  <si>
    <t>TOMADA DE REDE RJ45 - FORNECIMENTO E INSTALAÇÃO. AF_11/2019</t>
  </si>
  <si>
    <t>1.18.4.0.2.</t>
  </si>
  <si>
    <t xml:space="preserve">FNDE 375 </t>
  </si>
  <si>
    <t>TOMADA PARA ANTENA DE TV, CABO COAXIAL DE 9 MM FORNECIMENTO E INSTALAÇÃO (UN)</t>
  </si>
  <si>
    <t>1.18.5.</t>
  </si>
  <si>
    <t>ELETROCALHA E ELETRODUTOS</t>
  </si>
  <si>
    <t>1.18.5.0.1.</t>
  </si>
  <si>
    <t xml:space="preserve">FNDE 312 </t>
  </si>
  <si>
    <t>ELETROCALHA LISA OU PERFURADA EM AÇO GALVANIZADO, LARGURA  100MM E ALTURA 50MM, INCLUSIVE EMENDA E FIXAÇÃO - FORNECIMENTO E INSTALAÇÃO. (M)</t>
  </si>
  <si>
    <t>1.18.5.0.2.</t>
  </si>
  <si>
    <t>1.18.5.0.3.</t>
  </si>
  <si>
    <t>91835</t>
  </si>
  <si>
    <t>ELETRODUTO FLEXÍVEL CORRUGADO REFORÇADO, PVC, DN 25 MM (3/4"), PARA CIRCUITOS TERMINAIS, INSTALADO EM FORRO - FORNECIMENTO E INSTALAÇÃO. AF_03/2023</t>
  </si>
  <si>
    <t>1.18.5.0.4.</t>
  </si>
  <si>
    <t>91865</t>
  </si>
  <si>
    <t>ELETRODUTO RÍGIDO ROSCÁVEL, PVC, DN 40 MM (1 1/4"), PARA CIRCUITOS TERMINAIS, INSTALADO EM FORRO - FORNECIMENTO E INSTALAÇÃO. AF_03/2023</t>
  </si>
  <si>
    <t>1.18.5.0.5.</t>
  </si>
  <si>
    <t>93011</t>
  </si>
  <si>
    <t>ELETRODUTO RÍGIDO ROSCÁVEL, PVC, DN 85 MM (3"), PARA REDE ENTERRADA DE DISTRIBUIÇÃO DE ENERGIA ELÉTRICA - FORNECIMENTO E INSTALAÇÃO. AF_12/2021</t>
  </si>
  <si>
    <t>1.18.5.0.6.</t>
  </si>
  <si>
    <t>FNDE 374</t>
  </si>
  <si>
    <t xml:space="preserve"> CRUZETA DE FERRO GALVANIZADO, COM ROSCA BSP, DE 3" (UND)</t>
  </si>
  <si>
    <t>1.18.5.0.7.</t>
  </si>
  <si>
    <t>1.18.5.0.8.</t>
  </si>
  <si>
    <t>1.18.5.0.9.</t>
  </si>
  <si>
    <t>FNDE 70</t>
  </si>
  <si>
    <t xml:space="preserve"> TERMINAL A COMPRESSÃO (UN)</t>
  </si>
  <si>
    <t>1.18.5.0.10.</t>
  </si>
  <si>
    <t>FNDE 116</t>
  </si>
  <si>
    <t xml:space="preserve"> TÊ HORIZONTAL 90º, PARA ELETROCALHA, LISA OU PERFURADA EM AÇO GALVANIZADO, LARGURA DE 100MM E ALTURA DE 50MM - FORNECIMENTO E INSTALAÇÃO. (UN)</t>
  </si>
  <si>
    <t>1.18.6.</t>
  </si>
  <si>
    <t>CABEAMENTO</t>
  </si>
  <si>
    <t>1.18.6.0.1.</t>
  </si>
  <si>
    <t>98297</t>
  </si>
  <si>
    <t>CABO ELETRÔNICO CATEGORIA 6, INSTALADO EM EDIFICAÇÃO INSTITUCIONAL - FORNECIMENTO E INSTALAÇÃO. AF_11/2019</t>
  </si>
  <si>
    <t>1.19.</t>
  </si>
  <si>
    <t>SISTEMA DE PROTEÇÃO CONTRA DESCARGAS ATMOSFÉRICAS (SPDA)</t>
  </si>
  <si>
    <t>1.19.0.0.1.</t>
  </si>
  <si>
    <t>98111</t>
  </si>
  <si>
    <t>CAIXA DE INSPEÇÃO PARA ATERRAMENTO, CIRCULAR, EM POLIETILENO, DIÂMETRO INTERNO = 0,3 M. AF_12/2020</t>
  </si>
  <si>
    <t>1.19.0.0.2.</t>
  </si>
  <si>
    <t>96985</t>
  </si>
  <si>
    <t>HASTE DE ATERRAMENTO, DIÂMETRO 5/8", COM 3 METROS - FORNECIMENTO E INSTALAÇÃO. AF_08/2023</t>
  </si>
  <si>
    <t>1.19.0.0.3.</t>
  </si>
  <si>
    <t>C3478</t>
  </si>
  <si>
    <t>TERMINAL AÉREO EM BARRA CHATA EM ALUMÍNIO 300 MM (UN)</t>
  </si>
  <si>
    <t>1.19.0.0.4.</t>
  </si>
  <si>
    <t>42.05.440</t>
  </si>
  <si>
    <t>Barra condutora chata em alumínio de 7/8´ x 1/8´, inclusive acessórios de fixação</t>
  </si>
  <si>
    <t>1.19.0.0.5.</t>
  </si>
  <si>
    <t>96977</t>
  </si>
  <si>
    <t>CORDOALHA DE COBRE NU 50 MM², ENTERRADA - FORNECIMENTO E INSTALAÇÃO. AF_08/2023</t>
  </si>
  <si>
    <t>1.19.0.0.6.</t>
  </si>
  <si>
    <t>C3479</t>
  </si>
  <si>
    <t>BARRA RE-BAR REDONDA AÇO GALVANIZADO 80MM2 (UN)</t>
  </si>
  <si>
    <t>1.20.</t>
  </si>
  <si>
    <t>INSTALAÇÕES DE CLIMATIZAÇÃO</t>
  </si>
  <si>
    <t>1.20.1.</t>
  </si>
  <si>
    <t>DUTOS</t>
  </si>
  <si>
    <t>1.20.1.0.1.</t>
  </si>
  <si>
    <t>91927</t>
  </si>
  <si>
    <t>CABO DE COBRE FLEXÍVEL ISOLADO, 2,5 MM², ANTI-CHAMA 0,6/1,0 KV, PARA CIRCUITOS TERMINAIS - FORNECIMENTO E INSTALAÇÃO. AF_03/2023</t>
  </si>
  <si>
    <t>1.20.1.0.2.</t>
  </si>
  <si>
    <t>1.20.1.0.3.</t>
  </si>
  <si>
    <t>97327</t>
  </si>
  <si>
    <t>TUBO EM COBRE FLEXÍVEL, DN 1/4", COM ISOLAMENTO, INSTALADO EM RAMAL DE ALIMENTAÇÃO DE AR CONDICIONADO COM CONDENSADORA INDIVIDUAL   FORNECIMENTO E INSTALAÇÃO. AF_12/2015</t>
  </si>
  <si>
    <t>1.20.1.0.4.</t>
  </si>
  <si>
    <t>97328</t>
  </si>
  <si>
    <t>TUBO EM COBRE FLEXÍVEL, DN 3/8", COM ISOLAMENTO, INSTALADO EM RAMAL DE ALIMENTAÇÃO DE AR CONDICIONADO COM CONDENSADORA INDIVIDUAL - FORNECIMENTO E INSTALAÇÃO. AF_12/2015</t>
  </si>
  <si>
    <t>1.20.1.0.5.</t>
  </si>
  <si>
    <t>103292</t>
  </si>
  <si>
    <t>TUBO EM COBRE FLEXÍVEL, DN 5/8", COM ISOLAMENTO, INSTALADO EM FORRO, PARA RAMAL DE ALIMENTAÇÃO DE AR CONDICIONADO, INCLUSO FIXADOR. AF_11/2021</t>
  </si>
  <si>
    <t>1.20.2.</t>
  </si>
  <si>
    <t>DRENO</t>
  </si>
  <si>
    <t>1.20.2.0.1.</t>
  </si>
  <si>
    <t>1.20.2.0.2.</t>
  </si>
  <si>
    <t>1.20.2.0.3.</t>
  </si>
  <si>
    <t>1.20.2.0.4.</t>
  </si>
  <si>
    <t>1.21.</t>
  </si>
  <si>
    <t>INSTALAÇÕES DE EXAUSTÃO MECÂNICA</t>
  </si>
  <si>
    <t>1.21.0.0.1.</t>
  </si>
  <si>
    <t>FNDE 42</t>
  </si>
  <si>
    <t xml:space="preserve"> INSTALAÇÃO DE EXAUSTOR ELÉTRICO TIPO DOMICILIAR (UN)</t>
  </si>
  <si>
    <t>1.21.0.0.2.</t>
  </si>
  <si>
    <t>FNDE 44</t>
  </si>
  <si>
    <t xml:space="preserve"> DUTO DE ALONGAMENTO PARA EXAUSTOR (M)</t>
  </si>
  <si>
    <t>1.21.0.0.3.</t>
  </si>
  <si>
    <t>FNDE 45</t>
  </si>
  <si>
    <t xml:space="preserve"> COIFA EM AÇO INOX 100CM X 150CM (un)</t>
  </si>
  <si>
    <t>1.22.</t>
  </si>
  <si>
    <t>INSTALAÇÕES DE GÁS COMBUSTÍVEL</t>
  </si>
  <si>
    <t>1.22.0.0.1.</t>
  </si>
  <si>
    <t>95248</t>
  </si>
  <si>
    <t>VÁLVULA DE ESFERA BRUTA, BRONZE, ROSCÁVEL, 1/2" - FORNECIMENTO E INSTALAÇÃO. AF_08/2021</t>
  </si>
  <si>
    <t>1.22.0.0.2.</t>
  </si>
  <si>
    <t>1.22.0.0.3.</t>
  </si>
  <si>
    <t>FNDE 29</t>
  </si>
  <si>
    <t xml:space="preserve"> REGULADOR DE ALTA PRESSÃO GLP (UN)</t>
  </si>
  <si>
    <t>1.22.0.0.4.</t>
  </si>
  <si>
    <t>103029</t>
  </si>
  <si>
    <t>REGISTRO OU REGULADOR DE GÁS DE COZINHA - FORNECIMENTO E INSTALAÇÃO. AF_08/2021</t>
  </si>
  <si>
    <t>1.22.0.0.5.</t>
  </si>
  <si>
    <t>92688</t>
  </si>
  <si>
    <t>TUBO DE AÇO GALVANIZADO COM COSTURA, CLASSE MÉDIA, CONEXÃO ROSQUEADA, DN 20 (3/4"), INSTALADO EM RAMAIS E SUB-RAMAIS DE GÁS - FORNECIMENTO E INSTALAÇÃO. AF_10/2020</t>
  </si>
  <si>
    <t>1.22.0.0.6.</t>
  </si>
  <si>
    <t>92705</t>
  </si>
  <si>
    <t>TÊ, EM FERRO GALVANIZADO, CONEXÃO ROSQUEADA, DN 20 (3/4"), INSTALADO EM RAMAIS E SUB-RAMAIS DE GÁS - FORNECIMENTO E INSTALAÇÃO. AF_10/2020</t>
  </si>
  <si>
    <t>1.22.0.0.7.</t>
  </si>
  <si>
    <t>FNDE 301</t>
  </si>
  <si>
    <t xml:space="preserve"> CAP OU TAMPAO DE FERRO GALVANIZADO, COM ROSCA BSP, DE 3/4" (UN)</t>
  </si>
  <si>
    <t>1.22.0.0.8.</t>
  </si>
  <si>
    <t>92695</t>
  </si>
  <si>
    <t>LUVA, EM FERRO GALVANIZADO, CONEXÃO ROSQUEADA, DN 20 (3/4"), INSTALADO EM RAMAIS E SUB-RAMAIS DE GÁS - FORNECIMENTO E INSTALAÇÃO. AF_10/2020</t>
  </si>
  <si>
    <t>1.22.0.0.9.</t>
  </si>
  <si>
    <t>FNDE 260</t>
  </si>
  <si>
    <t xml:space="preserve"> MANGUEIRA PARA GAS - GLP (UN)</t>
  </si>
  <si>
    <t>1.22.0.0.10.</t>
  </si>
  <si>
    <t>97548</t>
  </si>
  <si>
    <t>CURVA 45 GRAUS, EM AÇO, CONEXÃO SOLDADA, DN 20 (3/4"), INSTALADO EM RAMAIS E SUB-RAMAIS DE GÁS - FORNECIMENTO E INSTALAÇÃO. AF_10/2020</t>
  </si>
  <si>
    <t>1.22.0.0.11.</t>
  </si>
  <si>
    <t>97549</t>
  </si>
  <si>
    <t>CURVA 90 GRAUS, EM AÇO, CONEXÃO SOLDADA, DN 20 (3/4"), INSTALADO EM RAMAIS E SUB-RAMAIS DE GÁS - FORNECIMENTO E INSTALAÇÃO. AF_10/2020</t>
  </si>
  <si>
    <t>1.22.0.0.12.</t>
  </si>
  <si>
    <t>97547</t>
  </si>
  <si>
    <t>CURVA 90 GRAUS, EM AÇO, CONEXÃO SOLDADA, DN 15 (1/2"), INSTALADO EM RAMAIS E SUB-RAMAIS DE GÁS - FORNECIMENTO E INSTALAÇÃO. AF_10/2020</t>
  </si>
  <si>
    <t>1.23.</t>
  </si>
  <si>
    <t>SERVIÇOS COMPLEMENTARES</t>
  </si>
  <si>
    <t>1.23.0.0.1.</t>
  </si>
  <si>
    <t xml:space="preserve">FNDE 39 </t>
  </si>
  <si>
    <t>CONJUNTO DE MASTRO P/ TRÊS BANDEIRAS E PEDESTAL (UN)</t>
  </si>
  <si>
    <t>1.23.0.0.2.</t>
  </si>
  <si>
    <t>FNDE 40</t>
  </si>
  <si>
    <t>BANCADA DE GRANITO CINZA ANDORINHA, INCLUSIVE PASSA PRATOS, ESPESSURA 2 CM - FORNECIMENTO E INSTALAÇÃO (M2)</t>
  </si>
  <si>
    <t>1.23.0.0.3.</t>
  </si>
  <si>
    <t>FNDE 46</t>
  </si>
  <si>
    <t xml:space="preserve"> BANCO DE GRANITO CINZA ANDORINHA, ESPESSURA 2 CM - FORNECIMENTO E INSTALAÇÃO (M2)</t>
  </si>
  <si>
    <t>1.23.0.0.4.</t>
  </si>
  <si>
    <t>FNDE 47</t>
  </si>
  <si>
    <t>PRATELEIRA DE GRANITO CINZA ANDORINHA, ESPESSURA 2 CM - FORNECIMENTO E INSTALAÇÃO (M2)</t>
  </si>
  <si>
    <t>1.23.0.0.5.</t>
  </si>
  <si>
    <t>FNDE 48</t>
  </si>
  <si>
    <t xml:space="preserve"> ESCANINHOS EM MDF, REVESTIDOS EM LAMINADO MELAMÍNICO (M2)</t>
  </si>
  <si>
    <t>1.23.0.0.6.</t>
  </si>
  <si>
    <t>101965</t>
  </si>
  <si>
    <t>PEITORIL LINEAR EM GRANITO OU MÁRMORE, L = 15CM, ASSENTADO COM ARGAMASSA 1:6 COM ADITIVO. AF_11/2020</t>
  </si>
  <si>
    <t>1.23.0.0.7.</t>
  </si>
  <si>
    <t xml:space="preserve">FNDE 351 </t>
  </si>
  <si>
    <t>PEITORIL EM GRANITO CINZA ANDORINHA, L = 15CM, COMPRIMENTO DE ATÉ 2M, ASSENTADO COM ARGAMASSA 1:6 COM ADITIVO - CHUVEIRO. (M)</t>
  </si>
  <si>
    <t>1.23.0.0.8.</t>
  </si>
  <si>
    <t>100861</t>
  </si>
  <si>
    <t>SUPORTE MÃO FRANCESA EM AÇO, ABAS IGUAIS 30 CM, CAPACIDADE MINIMA 60 KG, BRANCO - FORNECIMENTO E INSTALAÇÃO. AF_01/2020</t>
  </si>
  <si>
    <t>1.23.0.0.9.</t>
  </si>
  <si>
    <t>99856</t>
  </si>
  <si>
    <t>BARRA DE APOIO EM INOX, DIAMETRO MINIMO 3 CM, EM AÇO INOX (M)</t>
  </si>
  <si>
    <t>1.23.0.0.10.</t>
  </si>
  <si>
    <t>FNDE 51</t>
  </si>
  <si>
    <t>BANCO DE CONCRETO SEM ENCOSTO, DIM. 2,50 X 0,60 M (M2)</t>
  </si>
  <si>
    <t>1.23.0.0.11.</t>
  </si>
  <si>
    <t>105001</t>
  </si>
  <si>
    <t>RAMPA DE ACESSIBILIDADE PARA ACESSO A EDIFICAÇÕES COM INCLINAÇÃO DE 8,33% EM CONCRETO MOLDADO IN LOCO, COM LARGURA DE 1,50M, FCK 25MPA, NÃO ARMADA, COM JUNTA A CADA 2M COM CORTE À SECO. AF_03/2024</t>
  </si>
  <si>
    <t>1.24.</t>
  </si>
  <si>
    <t>FECHAMENTO - MURO</t>
  </si>
  <si>
    <t>1.24.1.</t>
  </si>
  <si>
    <t>1.24.1.0.1.</t>
  </si>
  <si>
    <t>1.24.1.0.2.</t>
  </si>
  <si>
    <t>1.24.1.0.3.</t>
  </si>
  <si>
    <t>1.24.1.0.4.</t>
  </si>
  <si>
    <t>1.24.2.</t>
  </si>
  <si>
    <t>CONCRETO ARMADO PARA SAPATAS E BLOCOS</t>
  </si>
  <si>
    <t>1.24.2.0.1.</t>
  </si>
  <si>
    <t>1.24.2.0.2.</t>
  </si>
  <si>
    <t>1.24.2.0.3.</t>
  </si>
  <si>
    <t>1.24.2.0.4.</t>
  </si>
  <si>
    <t>1.24.2.0.5.</t>
  </si>
  <si>
    <t>1.24.2.0.6.</t>
  </si>
  <si>
    <t>1.24.2.0.7.</t>
  </si>
  <si>
    <t>1.24.3.</t>
  </si>
  <si>
    <t>1.24.3.1.</t>
  </si>
  <si>
    <t>1.24.3.1.1.</t>
  </si>
  <si>
    <t>1.24.3.1.2.</t>
  </si>
  <si>
    <t>1.24.3.1.3.</t>
  </si>
  <si>
    <t>1.24.3.1.4.</t>
  </si>
  <si>
    <t>1.24.3.1.5.</t>
  </si>
  <si>
    <t>1.24.3.1.6.</t>
  </si>
  <si>
    <t>1.24.3.1.7.</t>
  </si>
  <si>
    <t>1.24.3.1.8.</t>
  </si>
  <si>
    <t>1.24.3.2.</t>
  </si>
  <si>
    <t>1.24.3.2.1.</t>
  </si>
  <si>
    <t>1.24.3.2.2.</t>
  </si>
  <si>
    <t>1.24.3.2.3.</t>
  </si>
  <si>
    <t>1.24.3.2.4.</t>
  </si>
  <si>
    <t>1.24.4.</t>
  </si>
  <si>
    <t>CONCRETO ARMADO - VIGAS</t>
  </si>
  <si>
    <t>1.24.4.0.1.</t>
  </si>
  <si>
    <t>1.24.4.0.2.</t>
  </si>
  <si>
    <t>1.24.4.0.3.</t>
  </si>
  <si>
    <t>1.24.4.0.4.</t>
  </si>
  <si>
    <t>1.24.4.0.5.</t>
  </si>
  <si>
    <t>1.24.5.</t>
  </si>
  <si>
    <t>1.24.5.0.1.</t>
  </si>
  <si>
    <t>1.24.6.</t>
  </si>
  <si>
    <t>ALVENARIA DE VEDAÇÃO - MURO</t>
  </si>
  <si>
    <t>1.24.6.0.1.</t>
  </si>
  <si>
    <t>1.24.6.0.2.</t>
  </si>
  <si>
    <t>1.24.7.</t>
  </si>
  <si>
    <t>REVESTIMENTO</t>
  </si>
  <si>
    <t>1.24.7.0.1.</t>
  </si>
  <si>
    <t xml:space="preserve">FNDE 176 </t>
  </si>
  <si>
    <t>CHAPISCO APLICADO EM ALVENARIAS E ESTRUTURAS DE CONCRETO EXTERNAS, COM COLHER DE PEDREIRO. ARGAMASSA TRAÇO 1:3 COM PREPARO EM BETONEIRA 400L. - EXTERNO (M2)</t>
  </si>
  <si>
    <t>1.24.7.0.2.</t>
  </si>
  <si>
    <t xml:space="preserve">FNDE 177 </t>
  </si>
  <si>
    <t>CHAPISCO APLICADO EM ALVENARIAS E ESTRUTURAS DE CONCRETO EXTERNAS, COM COLHER DE PEDREIRO. ARGAMASSA TRAÇO 1:3 COM PREPARO EM BETONEIRA 400L. - INTERNO (M2)</t>
  </si>
  <si>
    <t>1.24.7.0.3.</t>
  </si>
  <si>
    <t xml:space="preserve">FNDE 178 </t>
  </si>
  <si>
    <t>EMBOÇO OU MASSA ÚNICA EM ARGAMASSA TRAÇO 1:2:8, PREPARO MECÂNICO COM BETONEIRA 400 L, APLICADA MANUALMENTE EM PANOS CEGOS - REVESTIMENTO INTERNO (SEM PRESENÇA DE VÃOS), ESPESSURA DE 25 MM (M2)</t>
  </si>
  <si>
    <t>1.24.7.0.4.</t>
  </si>
  <si>
    <t xml:space="preserve">FNDE 179 </t>
  </si>
  <si>
    <t>EMBOÇO OU MASSA ÚNICA EM ARGAMASSA TRAÇO 1:2:8, PREPARO MECÂNICO COM BETONEIRA 400 L, APLICADA MANUALMENTE EM PANOS CEGOS - REVESTIMENTO EXTERNO (SEM PRESENÇA DE VÃOS), ESPESSURA DE 25 MM (M2)</t>
  </si>
  <si>
    <t>1.24.7.0.5.</t>
  </si>
  <si>
    <t>1.24.8.</t>
  </si>
  <si>
    <t>PINTURA</t>
  </si>
  <si>
    <t>1.24.8.0.1.</t>
  </si>
  <si>
    <t>FNDE 196</t>
  </si>
  <si>
    <t xml:space="preserve"> PINTURA LÁTEX ACRÍLICA, SOBRE REBOCO LISO, COR CINZA CLARO, APLICAÇÃO MANUAL EM PAREDES, DUAS DEMÃOS (M2)</t>
  </si>
  <si>
    <t>1.24.8.0.2.</t>
  </si>
  <si>
    <t xml:space="preserve">FNDE 352 </t>
  </si>
  <si>
    <t>PINTURA LÁTEX ACRÍLICA, SOBRE REBOCO LISO, COR CINZA CLARO, APLICAÇÃO MANUAL EM PAREDES, DUAS DEMÃOS - FACE EXTERNA MURO (M2)</t>
  </si>
  <si>
    <t>1.24.9.</t>
  </si>
  <si>
    <t>SERVIÇOS FINAIS</t>
  </si>
  <si>
    <t>1.24.9.0.1.</t>
  </si>
  <si>
    <t>FNDE 600</t>
  </si>
  <si>
    <t>LIMPEZA GROSSA DE OBRA (M2)</t>
  </si>
  <si>
    <t>1.24.9.0.2.</t>
  </si>
  <si>
    <t>FNDE 601</t>
  </si>
  <si>
    <t xml:space="preserve"> LIMPEZA FINA DE OBRA (M2)</t>
  </si>
  <si>
    <t>1.24.9.0.3.</t>
  </si>
  <si>
    <t>FNDE 560</t>
  </si>
  <si>
    <t xml:space="preserve"> FORNECIMENTO E INSTALAÇÃO DE PLACA DE INAUGURAÇÃO EM AÇO INOX - 500 X 700 MM (UN)</t>
  </si>
  <si>
    <t>BDI 1</t>
  </si>
  <si>
    <t>TIPO DE OBRA</t>
  </si>
  <si>
    <t>Construção e Reforma de Edifícios</t>
  </si>
  <si>
    <t>Itens</t>
  </si>
  <si>
    <t>Siglas</t>
  </si>
  <si>
    <t>% Adotado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</si>
  <si>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</si>
  <si>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</si>
  <si>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</si>
  <si>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</si>
  <si>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</si>
  <si>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</si>
  <si>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</si>
  <si>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PAD</t>
  </si>
  <si>
    <t>CRONOGRAMA FISICO FINANCEIRO</t>
  </si>
  <si>
    <t>Valor (R$)</t>
  </si>
  <si>
    <t>Parcelas:</t>
  </si>
  <si>
    <t>1.</t>
  </si>
  <si>
    <t>CEMEI Santa Mariana Pirapora/MG. Projeto Padrão FNDE- Creche e Pré Escola Tipo I.</t>
  </si>
  <si>
    <t>% Período: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</si>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</sst>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(&quot;R$ &quot;* #,##0.00_);_(&quot;R$ &quot;* \(#,##0.00\);_(&quot;R$ &quot;* \-??_);_(@_)"/>
    <numFmt numFmtId="181" formatCode="_-* #,##0.00_-;\-* #,##0.00_-;_-* \-??_-;_-@_-"/>
    <numFmt numFmtId="182" formatCode="_(\ #,##0.00_);_(&quot; (&quot;#,##0.00\);_(&quot; -&quot;??_);_(@_)"/>
    <numFmt numFmtId="183" formatCode="mm/yy"/>
    <numFmt numFmtId="184" formatCode="0\."/>
  </numFmts>
  <fonts count="39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indexed="8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1"/>
      <color indexed="9"/>
      <name val="Calibri"/>
      <charset val="134"/>
      <scheme val="minor"/>
    </font>
    <font>
      <sz val="11"/>
      <color indexed="10"/>
      <name val="Calibri"/>
      <charset val="134"/>
      <scheme val="minor"/>
    </font>
    <font>
      <b/>
      <sz val="12"/>
      <name val="Arial"/>
      <charset val="134"/>
    </font>
    <font>
      <b/>
      <sz val="10"/>
      <name val="Arial"/>
      <charset val="134"/>
    </font>
    <font>
      <sz val="9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b/>
      <sz val="12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2"/>
      <color theme="1" tint="0.0499893185216834"/>
      <name val="Calibri"/>
      <charset val="134"/>
      <scheme val="minor"/>
    </font>
    <font>
      <sz val="12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sz val="11"/>
      <color indexed="8"/>
      <name val="Calibri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9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180" fontId="37" fillId="0" borderId="0" applyFill="0" applyBorder="0" applyAlignment="0" applyProtection="0"/>
    <xf numFmtId="0" fontId="37" fillId="0" borderId="0"/>
    <xf numFmtId="0" fontId="38" fillId="0" borderId="0"/>
    <xf numFmtId="0" fontId="10" fillId="0" borderId="0"/>
    <xf numFmtId="9" fontId="37" fillId="0" borderId="0" applyFill="0" applyBorder="0" applyAlignment="0" applyProtection="0"/>
    <xf numFmtId="181" fontId="37" fillId="0" borderId="0" applyFill="0" applyBorder="0" applyAlignment="0" applyProtection="0"/>
  </cellStyleXfs>
  <cellXfs count="7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77" fontId="1" fillId="0" borderId="0" xfId="2" applyFont="1" applyAlignment="1">
      <alignment horizontal="center" vertical="center"/>
    </xf>
    <xf numFmtId="177" fontId="2" fillId="0" borderId="0" xfId="2" applyFont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left" vertical="center" wrapText="1"/>
    </xf>
    <xf numFmtId="177" fontId="4" fillId="0" borderId="1" xfId="2" applyFont="1" applyFill="1" applyBorder="1" applyAlignment="1" applyProtection="1">
      <alignment horizontal="center" vertical="center" wrapText="1"/>
    </xf>
    <xf numFmtId="182" fontId="4" fillId="0" borderId="1" xfId="1" applyNumberFormat="1" applyFont="1" applyFill="1" applyBorder="1" applyAlignment="1" applyProtection="1">
      <alignment horizontal="center" vertical="center"/>
    </xf>
    <xf numFmtId="0" fontId="3" fillId="2" borderId="1" xfId="51" applyFont="1" applyFill="1" applyBorder="1" applyAlignment="1" applyProtection="1">
      <alignment horizontal="center"/>
      <protection locked="0"/>
    </xf>
    <xf numFmtId="0" fontId="3" fillId="0" borderId="1" xfId="51" applyFont="1" applyBorder="1" applyAlignment="1">
      <alignment horizontal="center"/>
    </xf>
    <xf numFmtId="183" fontId="3" fillId="2" borderId="1" xfId="51" applyNumberFormat="1" applyFont="1" applyFill="1" applyBorder="1" applyAlignment="1" applyProtection="1">
      <alignment horizontal="center"/>
      <protection locked="0"/>
    </xf>
    <xf numFmtId="183" fontId="3" fillId="0" borderId="1" xfId="51" applyNumberFormat="1" applyFont="1" applyBorder="1" applyAlignment="1">
      <alignment horizontal="center"/>
    </xf>
    <xf numFmtId="184" fontId="5" fillId="0" borderId="1" xfId="51" applyNumberFormat="1" applyFont="1" applyBorder="1" applyAlignment="1">
      <alignment horizontal="center"/>
    </xf>
    <xf numFmtId="10" fontId="5" fillId="0" borderId="1" xfId="51" applyNumberFormat="1" applyFont="1" applyBorder="1" applyAlignment="1">
      <alignment horizontal="left" wrapText="1"/>
    </xf>
    <xf numFmtId="177" fontId="1" fillId="0" borderId="1" xfId="2" applyFont="1" applyFill="1" applyBorder="1" applyAlignment="1" applyProtection="1">
      <alignment horizontal="center" vertical="center" shrinkToFit="1"/>
    </xf>
    <xf numFmtId="182" fontId="1" fillId="0" borderId="1" xfId="1" applyNumberFormat="1" applyFont="1" applyFill="1" applyBorder="1" applyAlignment="1" applyProtection="1">
      <alignment horizontal="center" vertical="center"/>
    </xf>
    <xf numFmtId="10" fontId="6" fillId="0" borderId="1" xfId="53" applyNumberFormat="1" applyFont="1" applyFill="1" applyBorder="1" applyAlignment="1" applyProtection="1">
      <alignment horizontal="center"/>
    </xf>
    <xf numFmtId="0" fontId="5" fillId="0" borderId="1" xfId="51" applyFont="1" applyBorder="1" applyAlignment="1">
      <alignment horizontal="center"/>
    </xf>
    <xf numFmtId="0" fontId="7" fillId="0" borderId="1" xfId="51" applyFont="1" applyBorder="1"/>
    <xf numFmtId="10" fontId="1" fillId="0" borderId="1" xfId="53" applyNumberFormat="1" applyFont="1" applyFill="1" applyBorder="1" applyAlignment="1" applyProtection="1">
      <alignment horizontal="center"/>
      <protection locked="0"/>
    </xf>
    <xf numFmtId="10" fontId="5" fillId="0" borderId="1" xfId="51" applyNumberFormat="1" applyFont="1" applyBorder="1" applyAlignment="1">
      <alignment horizontal="left"/>
    </xf>
    <xf numFmtId="10" fontId="1" fillId="0" borderId="1" xfId="53" applyNumberFormat="1" applyFont="1" applyFill="1" applyBorder="1" applyAlignment="1" applyProtection="1">
      <alignment horizontal="center"/>
    </xf>
    <xf numFmtId="177" fontId="1" fillId="3" borderId="1" xfId="2" applyFont="1" applyFill="1" applyBorder="1" applyAlignment="1" applyProtection="1">
      <alignment horizontal="center"/>
    </xf>
    <xf numFmtId="177" fontId="1" fillId="0" borderId="1" xfId="2" applyFont="1" applyFill="1" applyBorder="1" applyAlignment="1" applyProtection="1">
      <alignment horizontal="center"/>
    </xf>
    <xf numFmtId="10" fontId="1" fillId="0" borderId="0" xfId="0" applyNumberFormat="1" applyFont="1"/>
    <xf numFmtId="177" fontId="1" fillId="0" borderId="0" xfId="0" applyNumberFormat="1" applyFont="1"/>
    <xf numFmtId="177" fontId="1" fillId="0" borderId="1" xfId="2" applyFont="1" applyFill="1" applyBorder="1" applyAlignment="1" applyProtection="1">
      <alignment horizontal="center"/>
      <protection locked="0"/>
    </xf>
    <xf numFmtId="0" fontId="8" fillId="4" borderId="2" xfId="50" applyFont="1" applyFill="1" applyBorder="1" applyAlignment="1">
      <alignment horizontal="center"/>
    </xf>
    <xf numFmtId="0" fontId="9" fillId="0" borderId="3" xfId="52" applyFont="1" applyBorder="1" applyAlignment="1">
      <alignment horizontal="left" vertical="top"/>
    </xf>
    <xf numFmtId="180" fontId="10" fillId="5" borderId="4" xfId="49" applyFont="1" applyFill="1" applyBorder="1" applyAlignment="1" applyProtection="1">
      <alignment horizontal="left"/>
      <protection locked="0"/>
    </xf>
    <xf numFmtId="0" fontId="0" fillId="0" borderId="0" xfId="50" applyFont="1"/>
    <xf numFmtId="0" fontId="11" fillId="0" borderId="2" xfId="50" applyFont="1" applyBorder="1" applyAlignment="1">
      <alignment horizontal="center" vertical="center"/>
    </xf>
    <xf numFmtId="0" fontId="0" fillId="0" borderId="2" xfId="50" applyFont="1" applyBorder="1" applyAlignment="1">
      <alignment horizontal="center" vertical="center" wrapText="1"/>
    </xf>
    <xf numFmtId="4" fontId="11" fillId="0" borderId="2" xfId="50" applyNumberFormat="1" applyFont="1" applyBorder="1" applyAlignment="1">
      <alignment horizontal="center" vertical="center" wrapText="1"/>
    </xf>
    <xf numFmtId="0" fontId="12" fillId="0" borderId="2" xfId="50" applyFont="1" applyBorder="1" applyAlignment="1">
      <alignment horizontal="center" vertical="center"/>
    </xf>
    <xf numFmtId="10" fontId="12" fillId="6" borderId="2" xfId="50" applyNumberFormat="1" applyFont="1" applyFill="1" applyBorder="1" applyAlignment="1" applyProtection="1">
      <alignment horizontal="center" vertical="center"/>
      <protection locked="0"/>
    </xf>
    <xf numFmtId="10" fontId="12" fillId="0" borderId="2" xfId="50" applyNumberFormat="1" applyFont="1" applyBorder="1" applyAlignment="1">
      <alignment horizontal="center" vertical="center"/>
    </xf>
    <xf numFmtId="0" fontId="12" fillId="0" borderId="2" xfId="50" applyFont="1" applyBorder="1" applyAlignment="1">
      <alignment horizontal="center" vertical="center" wrapText="1"/>
    </xf>
    <xf numFmtId="0" fontId="13" fillId="2" borderId="0" xfId="0" applyFont="1" applyFill="1"/>
    <xf numFmtId="0" fontId="13" fillId="7" borderId="0" xfId="0" applyFont="1" applyFill="1"/>
    <xf numFmtId="0" fontId="13" fillId="7" borderId="0" xfId="0" applyFont="1" applyFill="1" applyAlignment="1">
      <alignment horizontal="left"/>
    </xf>
    <xf numFmtId="0" fontId="13" fillId="7" borderId="0" xfId="0" applyFont="1" applyFill="1" applyAlignment="1">
      <alignment horizontal="center"/>
    </xf>
    <xf numFmtId="177" fontId="13" fillId="7" borderId="0" xfId="2" applyFont="1" applyFill="1" applyAlignment="1">
      <alignment horizontal="center"/>
    </xf>
    <xf numFmtId="0" fontId="14" fillId="7" borderId="0" xfId="0" applyFont="1" applyFill="1" applyAlignment="1">
      <alignment horizontal="center"/>
    </xf>
    <xf numFmtId="0" fontId="13" fillId="2" borderId="0" xfId="0" applyFont="1" applyFill="1" applyAlignment="1">
      <alignment horizontal="left"/>
    </xf>
    <xf numFmtId="0" fontId="13" fillId="2" borderId="0" xfId="0" applyFont="1" applyFill="1" applyAlignment="1">
      <alignment horizontal="center"/>
    </xf>
    <xf numFmtId="0" fontId="15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left" vertical="center"/>
    </xf>
    <xf numFmtId="0" fontId="15" fillId="7" borderId="1" xfId="0" applyFont="1" applyFill="1" applyBorder="1" applyAlignment="1">
      <alignment vertical="center"/>
    </xf>
    <xf numFmtId="0" fontId="13" fillId="7" borderId="1" xfId="0" applyFont="1" applyFill="1" applyBorder="1"/>
    <xf numFmtId="0" fontId="13" fillId="7" borderId="1" xfId="0" applyFont="1" applyFill="1" applyBorder="1" applyAlignment="1">
      <alignment horizontal="left"/>
    </xf>
    <xf numFmtId="0" fontId="13" fillId="7" borderId="1" xfId="0" applyFont="1" applyFill="1" applyBorder="1" applyAlignment="1">
      <alignment horizontal="center"/>
    </xf>
    <xf numFmtId="0" fontId="0" fillId="2" borderId="0" xfId="0" applyFill="1"/>
    <xf numFmtId="0" fontId="13" fillId="8" borderId="1" xfId="0" applyFont="1" applyFill="1" applyBorder="1"/>
    <xf numFmtId="0" fontId="13" fillId="8" borderId="1" xfId="0" applyFont="1" applyFill="1" applyBorder="1" applyAlignment="1">
      <alignment horizontal="left"/>
    </xf>
    <xf numFmtId="0" fontId="13" fillId="8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77" fontId="13" fillId="2" borderId="0" xfId="2" applyFont="1" applyFill="1" applyAlignment="1">
      <alignment horizontal="center"/>
    </xf>
    <xf numFmtId="177" fontId="15" fillId="7" borderId="1" xfId="2" applyFont="1" applyFill="1" applyBorder="1" applyAlignment="1">
      <alignment horizontal="center" vertical="center" wrapText="1"/>
    </xf>
    <xf numFmtId="177" fontId="15" fillId="7" borderId="1" xfId="2" applyFont="1" applyFill="1" applyBorder="1" applyAlignment="1">
      <alignment horizontal="center" vertical="center"/>
    </xf>
    <xf numFmtId="177" fontId="13" fillId="7" borderId="1" xfId="2" applyFont="1" applyFill="1" applyBorder="1" applyAlignment="1">
      <alignment horizontal="center"/>
    </xf>
    <xf numFmtId="177" fontId="13" fillId="8" borderId="1" xfId="2" applyFont="1" applyFill="1" applyBorder="1" applyAlignment="1">
      <alignment horizontal="center"/>
    </xf>
    <xf numFmtId="177" fontId="0" fillId="0" borderId="1" xfId="2" applyFont="1" applyBorder="1" applyAlignment="1">
      <alignment horizontal="center"/>
    </xf>
    <xf numFmtId="177" fontId="16" fillId="0" borderId="1" xfId="2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77" fontId="0" fillId="0" borderId="0" xfId="2" applyFont="1" applyBorder="1" applyAlignment="1">
      <alignment horizontal="center"/>
    </xf>
  </cellXfs>
  <cellStyles count="55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Moeda_Composicao BDI v2.1" xfId="49"/>
    <cellStyle name="Normal 2" xfId="50"/>
    <cellStyle name="Normal 3" xfId="51"/>
    <cellStyle name="Normal_FICHA DE VERIFICAÇÃO PRELIMINAR - Plano R" xfId="52"/>
    <cellStyle name="Porcentagem 2" xfId="53"/>
    <cellStyle name="Vírgula 2" xfId="54"/>
  </cellStyles>
  <dxfs count="7">
    <dxf>
      <font>
        <b val="1"/>
        <i val="0"/>
      </font>
    </dxf>
    <dxf>
      <font>
        <b val="0"/>
        <color indexed="8"/>
      </font>
      <fill>
        <patternFill patternType="solid">
          <fgColor indexed="46"/>
          <bgColor indexed="24"/>
        </patternFill>
      </fill>
    </dxf>
    <dxf>
      <font>
        <b val="0"/>
        <color indexed="8"/>
      </font>
      <fill>
        <patternFill patternType="solid">
          <fgColor indexed="26"/>
          <bgColor indexed="43"/>
        </patternFill>
      </fill>
    </dxf>
    <dxf>
      <fill>
        <patternFill patternType="solid">
          <fgColor indexed="26"/>
          <bgColor indexed="43"/>
        </patternFill>
      </fill>
    </dxf>
    <dxf>
      <font>
        <b val="1"/>
        <i val="0"/>
      </font>
      <fill>
        <patternFill patternType="solid">
          <fgColor indexed="46"/>
          <bgColor indexed="55"/>
        </patternFill>
      </fill>
      <border>
        <top style="thin">
          <color auto="1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495300</xdr:colOff>
      <xdr:row>0</xdr:row>
      <xdr:rowOff>81460</xdr:rowOff>
    </xdr:from>
    <xdr:to>
      <xdr:col>2</xdr:col>
      <xdr:colOff>533400</xdr:colOff>
      <xdr:row>2</xdr:row>
      <xdr:rowOff>176331</xdr:rowOff>
    </xdr:to>
    <xdr:pic>
      <xdr:nvPicPr>
        <xdr:cNvPr id="2" name="Imagem 1" descr="Logotipo, nome da empresa&#10;&#10;Descrição gerada automaticamen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0900" y="81280"/>
          <a:ext cx="1041400" cy="561340"/>
        </a:xfrm>
        <a:prstGeom prst="rect">
          <a:avLst/>
        </a:prstGeom>
      </xdr:spPr>
    </xdr:pic>
    <xdr:clientData/>
  </xdr:twoCellAnchor>
  <xdr:twoCellAnchor editAs="oneCell">
    <xdr:from>
      <xdr:col>5</xdr:col>
      <xdr:colOff>1231900</xdr:colOff>
      <xdr:row>737</xdr:row>
      <xdr:rowOff>76200</xdr:rowOff>
    </xdr:from>
    <xdr:to>
      <xdr:col>6</xdr:col>
      <xdr:colOff>546100</xdr:colOff>
      <xdr:row>743</xdr:row>
      <xdr:rowOff>173713</xdr:rowOff>
    </xdr:to>
    <xdr:pic>
      <xdr:nvPicPr>
        <xdr:cNvPr id="3" name="Imagem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118100" y="147739100"/>
          <a:ext cx="2603500" cy="12973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685800</xdr:colOff>
      <xdr:row>0</xdr:row>
      <xdr:rowOff>152400</xdr:rowOff>
    </xdr:from>
    <xdr:to>
      <xdr:col>2</xdr:col>
      <xdr:colOff>770890</xdr:colOff>
      <xdr:row>3</xdr:row>
      <xdr:rowOff>36630</xdr:rowOff>
    </xdr:to>
    <xdr:pic>
      <xdr:nvPicPr>
        <xdr:cNvPr id="2" name="Imagem 1" descr="Logotipo, nome da empresa&#10;&#10;Descrição gerada automaticamen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6700" y="152400"/>
          <a:ext cx="935990" cy="483870"/>
        </a:xfrm>
        <a:prstGeom prst="rect">
          <a:avLst/>
        </a:prstGeom>
      </xdr:spPr>
    </xdr:pic>
    <xdr:clientData/>
  </xdr:twoCellAnchor>
  <xdr:twoCellAnchor editAs="oneCell">
    <xdr:from>
      <xdr:col>3</xdr:col>
      <xdr:colOff>787400</xdr:colOff>
      <xdr:row>20</xdr:row>
      <xdr:rowOff>139700</xdr:rowOff>
    </xdr:from>
    <xdr:to>
      <xdr:col>7</xdr:col>
      <xdr:colOff>88900</xdr:colOff>
      <xdr:row>27</xdr:row>
      <xdr:rowOff>34013</xdr:rowOff>
    </xdr:to>
    <xdr:pic>
      <xdr:nvPicPr>
        <xdr:cNvPr id="3" name="Imagem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340100" y="4140200"/>
          <a:ext cx="2705100" cy="12941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495300</xdr:colOff>
      <xdr:row>0</xdr:row>
      <xdr:rowOff>106222</xdr:rowOff>
    </xdr:from>
    <xdr:to>
      <xdr:col>2</xdr:col>
      <xdr:colOff>1701800</xdr:colOff>
      <xdr:row>3</xdr:row>
      <xdr:rowOff>138230</xdr:rowOff>
    </xdr:to>
    <xdr:pic>
      <xdr:nvPicPr>
        <xdr:cNvPr id="2" name="Imagem 1" descr="Logotipo, nome da empresa&#10;&#10;Descrição gerada automaticamen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14500" y="106045"/>
          <a:ext cx="1206500" cy="650875"/>
        </a:xfrm>
        <a:prstGeom prst="rect">
          <a:avLst/>
        </a:prstGeom>
      </xdr:spPr>
    </xdr:pic>
    <xdr:clientData/>
  </xdr:twoCellAnchor>
  <xdr:twoCellAnchor editAs="oneCell">
    <xdr:from>
      <xdr:col>12</xdr:col>
      <xdr:colOff>807250</xdr:colOff>
      <xdr:row>56</xdr:row>
      <xdr:rowOff>182659</xdr:rowOff>
    </xdr:from>
    <xdr:to>
      <xdr:col>16</xdr:col>
      <xdr:colOff>90714</xdr:colOff>
      <xdr:row>65</xdr:row>
      <xdr:rowOff>83639</xdr:rowOff>
    </xdr:to>
    <xdr:pic>
      <xdr:nvPicPr>
        <xdr:cNvPr id="3" name="Imagem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78685" y="11545570"/>
          <a:ext cx="3169285" cy="16154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ttps://oncreengenharia.sharepoint.com/sites/OCRELICITACAO/Licitaes/17.09.25%20PREF.%20PIRAPORA/PLANILHA%20ORC&#807;AMENTARIA%20-%2002.2025%20Plataforma%20-%20co&#769;pia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/>
      <sheetData sheetId="1">
        <row r="18">
          <cell r="F18" t="str">
            <v>NÃO DESONERADO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A737"/>
  <sheetViews>
    <sheetView topLeftCell="A732" workbookViewId="0">
      <selection activeCell="F741" sqref="F741"/>
    </sheetView>
  </sheetViews>
  <sheetFormatPr defaultColWidth="10.8333333333333" defaultRowHeight="15.75"/>
  <cols>
    <col min="1" max="1" width="4.66666666666667" style="39" customWidth="1"/>
    <col min="2" max="2" width="13.1666666666667" style="40" customWidth="1"/>
    <col min="3" max="3" width="10.1666666666667" style="40" customWidth="1"/>
    <col min="4" max="4" width="11.1666666666667" style="40" customWidth="1"/>
    <col min="5" max="5" width="11.8333333333333" style="41" customWidth="1"/>
    <col min="6" max="6" width="43.1666666666667" style="40" customWidth="1"/>
    <col min="7" max="7" width="8" style="42" customWidth="1"/>
    <col min="8" max="8" width="10.6666666666667" style="42" customWidth="1"/>
    <col min="9" max="9" width="15.3333333333333" style="43" customWidth="1"/>
    <col min="10" max="10" width="14.1666666666667" style="43" customWidth="1"/>
    <col min="11" max="11" width="21.5" style="43" customWidth="1"/>
    <col min="12" max="157" width="10.8333333333333" style="39"/>
    <col min="158" max="16384" width="10.8333333333333" style="40"/>
  </cols>
  <sheetData>
    <row r="2" ht="21" spans="2:11">
      <c r="B2" s="44" t="s">
        <v>0</v>
      </c>
      <c r="C2" s="44"/>
      <c r="D2" s="44"/>
      <c r="E2" s="44"/>
      <c r="F2" s="44"/>
      <c r="G2" s="44"/>
      <c r="H2" s="44"/>
      <c r="I2" s="44"/>
      <c r="J2" s="44"/>
      <c r="K2" s="44"/>
    </row>
    <row r="3" s="39" customFormat="1" spans="5:11">
      <c r="E3" s="45"/>
      <c r="G3" s="46"/>
      <c r="H3" s="46"/>
      <c r="I3" s="61"/>
      <c r="J3" s="61"/>
      <c r="K3" s="61"/>
    </row>
    <row r="4" s="39" customFormat="1" spans="5:11">
      <c r="E4" s="45"/>
      <c r="G4" s="46"/>
      <c r="H4" s="46"/>
      <c r="I4" s="61"/>
      <c r="J4" s="61"/>
      <c r="K4" s="61"/>
    </row>
    <row r="5" ht="31.5" spans="2:11">
      <c r="B5" s="47" t="s">
        <v>1</v>
      </c>
      <c r="C5" s="47" t="s">
        <v>2</v>
      </c>
      <c r="D5" s="47" t="s">
        <v>3</v>
      </c>
      <c r="E5" s="48" t="s">
        <v>4</v>
      </c>
      <c r="F5" s="49" t="s">
        <v>5</v>
      </c>
      <c r="G5" s="47" t="s">
        <v>6</v>
      </c>
      <c r="H5" s="47" t="s">
        <v>7</v>
      </c>
      <c r="I5" s="62" t="s">
        <v>8</v>
      </c>
      <c r="J5" s="62" t="s">
        <v>9</v>
      </c>
      <c r="K5" s="63" t="s">
        <v>10</v>
      </c>
    </row>
    <row r="6" spans="2:11">
      <c r="B6" s="50"/>
      <c r="C6" s="50"/>
      <c r="D6" s="50"/>
      <c r="E6" s="51"/>
      <c r="F6" s="50"/>
      <c r="G6" s="52" t="s">
        <v>11</v>
      </c>
      <c r="H6" s="52">
        <v>0</v>
      </c>
      <c r="I6" s="64"/>
      <c r="J6" s="64">
        <v>0</v>
      </c>
      <c r="K6" s="64">
        <f>K7+K17+K25+K49+K95+K113+K167+K174+K180+K196+K230+K256+K307+K330+K381+K416+K477+K598+K636+K643+K655+K659+K672+K684</f>
        <v>5163999.99572491</v>
      </c>
    </row>
    <row r="7" customFormat="1" ht="14" customHeight="1" spans="1:157">
      <c r="A7" s="53"/>
      <c r="B7" s="54" t="s">
        <v>12</v>
      </c>
      <c r="C7" s="54" t="s">
        <v>13</v>
      </c>
      <c r="D7" s="54" t="s">
        <v>14</v>
      </c>
      <c r="E7" s="55"/>
      <c r="F7" s="54" t="s">
        <v>15</v>
      </c>
      <c r="G7" s="56" t="s">
        <v>11</v>
      </c>
      <c r="H7" s="56">
        <v>0</v>
      </c>
      <c r="I7" s="65"/>
      <c r="J7" s="65">
        <v>0</v>
      </c>
      <c r="K7" s="65">
        <f>SUM(K8:K16)</f>
        <v>594849.239878958</v>
      </c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</row>
    <row r="8" customFormat="1" spans="1:157">
      <c r="A8" s="53"/>
      <c r="B8" s="57" t="s">
        <v>16</v>
      </c>
      <c r="C8" s="57" t="s">
        <v>17</v>
      </c>
      <c r="D8" s="57" t="s">
        <v>14</v>
      </c>
      <c r="E8" s="58" t="s">
        <v>18</v>
      </c>
      <c r="F8" s="57" t="s">
        <v>19</v>
      </c>
      <c r="G8" s="59" t="s">
        <v>20</v>
      </c>
      <c r="H8" s="59">
        <v>6.48</v>
      </c>
      <c r="I8" s="66">
        <v>397.72</v>
      </c>
      <c r="J8" s="66">
        <v>487.08</v>
      </c>
      <c r="K8" s="66">
        <v>3156.27</v>
      </c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</row>
    <row r="9" customFormat="1" spans="1:157">
      <c r="A9" s="53"/>
      <c r="B9" s="57" t="s">
        <v>16</v>
      </c>
      <c r="C9" s="57" t="s">
        <v>21</v>
      </c>
      <c r="D9" s="57" t="s">
        <v>14</v>
      </c>
      <c r="E9" s="58">
        <v>98459</v>
      </c>
      <c r="F9" s="57" t="s">
        <v>22</v>
      </c>
      <c r="G9" s="59" t="s">
        <v>20</v>
      </c>
      <c r="H9" s="59">
        <v>501.6</v>
      </c>
      <c r="I9" s="66">
        <v>72.54</v>
      </c>
      <c r="J9" s="66">
        <v>88.83</v>
      </c>
      <c r="K9" s="66">
        <v>44557.12</v>
      </c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</row>
    <row r="10" customFormat="1" spans="1:157">
      <c r="A10" s="53"/>
      <c r="B10" s="57" t="s">
        <v>16</v>
      </c>
      <c r="C10" s="57" t="s">
        <v>23</v>
      </c>
      <c r="D10" s="57" t="s">
        <v>14</v>
      </c>
      <c r="E10" s="58">
        <v>101509</v>
      </c>
      <c r="F10" s="57" t="s">
        <v>24</v>
      </c>
      <c r="G10" s="59" t="s">
        <v>25</v>
      </c>
      <c r="H10" s="59">
        <v>1</v>
      </c>
      <c r="I10" s="66">
        <v>1646.69</v>
      </c>
      <c r="J10" s="66">
        <v>2016.7</v>
      </c>
      <c r="K10" s="66">
        <v>2016.7</v>
      </c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</row>
    <row r="11" customFormat="1" spans="1:157">
      <c r="A11" s="53"/>
      <c r="B11" s="57" t="s">
        <v>16</v>
      </c>
      <c r="C11" s="57" t="s">
        <v>26</v>
      </c>
      <c r="D11" s="57" t="s">
        <v>27</v>
      </c>
      <c r="E11" s="57" t="s">
        <v>28</v>
      </c>
      <c r="F11" s="57" t="s">
        <v>29</v>
      </c>
      <c r="G11" s="59" t="s">
        <v>25</v>
      </c>
      <c r="H11" s="59">
        <v>1</v>
      </c>
      <c r="I11" s="66">
        <v>2589.112812</v>
      </c>
      <c r="J11" s="66">
        <f>I11*22.47%+I11</f>
        <v>3170.8864608564</v>
      </c>
      <c r="K11" s="66">
        <f>J11*H11</f>
        <v>3170.8864608564</v>
      </c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</row>
    <row r="12" customFormat="1" spans="1:157">
      <c r="A12" s="53"/>
      <c r="B12" s="57" t="s">
        <v>16</v>
      </c>
      <c r="C12" s="57" t="s">
        <v>30</v>
      </c>
      <c r="D12" s="57" t="s">
        <v>14</v>
      </c>
      <c r="E12" s="58">
        <v>99059</v>
      </c>
      <c r="F12" s="57" t="s">
        <v>31</v>
      </c>
      <c r="G12" s="59" t="s">
        <v>32</v>
      </c>
      <c r="H12" s="59">
        <v>254</v>
      </c>
      <c r="I12" s="66">
        <v>64.02</v>
      </c>
      <c r="J12" s="66">
        <v>78.4</v>
      </c>
      <c r="K12" s="66">
        <v>19913.6</v>
      </c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</row>
    <row r="13" customFormat="1" spans="1:157">
      <c r="A13" s="53"/>
      <c r="B13" s="57" t="s">
        <v>16</v>
      </c>
      <c r="C13" s="57" t="s">
        <v>33</v>
      </c>
      <c r="D13" s="57" t="s">
        <v>27</v>
      </c>
      <c r="E13" s="57" t="s">
        <v>34</v>
      </c>
      <c r="F13" s="57" t="s">
        <v>35</v>
      </c>
      <c r="G13" s="59" t="s">
        <v>25</v>
      </c>
      <c r="H13" s="59">
        <v>1</v>
      </c>
      <c r="I13" s="66">
        <v>397109.15</v>
      </c>
      <c r="J13" s="66">
        <f>I13*22.47%+I13</f>
        <v>486339.576005</v>
      </c>
      <c r="K13" s="66">
        <f>J13*H13</f>
        <v>486339.576005</v>
      </c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</row>
    <row r="14" customFormat="1" spans="1:157">
      <c r="A14" s="53"/>
      <c r="B14" s="57" t="s">
        <v>16</v>
      </c>
      <c r="C14" s="57" t="s">
        <v>36</v>
      </c>
      <c r="D14" s="57" t="s">
        <v>27</v>
      </c>
      <c r="E14" s="57" t="s">
        <v>37</v>
      </c>
      <c r="F14" s="57" t="s">
        <v>38</v>
      </c>
      <c r="G14" s="59" t="s">
        <v>39</v>
      </c>
      <c r="H14" s="59">
        <v>10</v>
      </c>
      <c r="I14" s="66">
        <v>963.186822</v>
      </c>
      <c r="J14" s="66">
        <f>I14*22.47%+I14</f>
        <v>1179.6149009034</v>
      </c>
      <c r="K14" s="66">
        <f>J14*H14</f>
        <v>11796.149009034</v>
      </c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</row>
    <row r="15" customFormat="1" spans="1:157">
      <c r="A15" s="53"/>
      <c r="B15" s="57" t="s">
        <v>16</v>
      </c>
      <c r="C15" s="57" t="s">
        <v>40</v>
      </c>
      <c r="D15" s="57" t="s">
        <v>27</v>
      </c>
      <c r="E15" s="57" t="s">
        <v>41</v>
      </c>
      <c r="F15" s="57" t="s">
        <v>42</v>
      </c>
      <c r="G15" s="59" t="s">
        <v>39</v>
      </c>
      <c r="H15" s="59">
        <v>10</v>
      </c>
      <c r="I15" s="66">
        <v>787.920822</v>
      </c>
      <c r="J15" s="66">
        <f>I15*22.47%+I15</f>
        <v>964.9666307034</v>
      </c>
      <c r="K15" s="66">
        <f>J15*H15</f>
        <v>9649.666307034</v>
      </c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</row>
    <row r="16" customFormat="1" spans="1:157">
      <c r="A16" s="53"/>
      <c r="B16" s="57" t="s">
        <v>16</v>
      </c>
      <c r="C16" s="57" t="s">
        <v>43</v>
      </c>
      <c r="D16" s="57" t="s">
        <v>27</v>
      </c>
      <c r="E16" s="57" t="s">
        <v>44</v>
      </c>
      <c r="F16" s="57" t="s">
        <v>45</v>
      </c>
      <c r="G16" s="59" t="s">
        <v>39</v>
      </c>
      <c r="H16" s="60">
        <v>10</v>
      </c>
      <c r="I16" s="66">
        <v>1163.490822</v>
      </c>
      <c r="J16" s="66">
        <f>I16*22.47%+I16</f>
        <v>1424.9272097034</v>
      </c>
      <c r="K16" s="66">
        <f>J16*H16</f>
        <v>14249.272097034</v>
      </c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</row>
    <row r="17" customFormat="1" spans="1:157">
      <c r="A17" s="53"/>
      <c r="B17" s="54" t="s">
        <v>12</v>
      </c>
      <c r="C17" s="54" t="s">
        <v>46</v>
      </c>
      <c r="D17" s="54" t="s">
        <v>14</v>
      </c>
      <c r="E17" s="55"/>
      <c r="F17" s="54" t="s">
        <v>47</v>
      </c>
      <c r="G17" s="56" t="s">
        <v>11</v>
      </c>
      <c r="H17" s="56">
        <v>0</v>
      </c>
      <c r="I17" s="65">
        <v>0</v>
      </c>
      <c r="J17" s="65">
        <v>0</v>
      </c>
      <c r="K17" s="65">
        <f>SUM(K18:K24)</f>
        <v>133141.27</v>
      </c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</row>
    <row r="18" customFormat="1" spans="1:157">
      <c r="A18" s="53"/>
      <c r="B18" s="57" t="s">
        <v>16</v>
      </c>
      <c r="C18" s="57" t="s">
        <v>48</v>
      </c>
      <c r="D18" s="57" t="s">
        <v>14</v>
      </c>
      <c r="E18" s="58" t="s">
        <v>49</v>
      </c>
      <c r="F18" s="57" t="s">
        <v>50</v>
      </c>
      <c r="G18" s="59" t="s">
        <v>20</v>
      </c>
      <c r="H18" s="59">
        <v>2925</v>
      </c>
      <c r="I18" s="66">
        <v>0.6</v>
      </c>
      <c r="J18" s="66">
        <v>0.73</v>
      </c>
      <c r="K18" s="66">
        <v>2135.25</v>
      </c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</row>
    <row r="19" customFormat="1" spans="1:157">
      <c r="A19" s="53"/>
      <c r="B19" s="57" t="s">
        <v>16</v>
      </c>
      <c r="C19" s="57" t="s">
        <v>51</v>
      </c>
      <c r="D19" s="57" t="s">
        <v>14</v>
      </c>
      <c r="E19" s="58" t="s">
        <v>52</v>
      </c>
      <c r="F19" s="57" t="s">
        <v>53</v>
      </c>
      <c r="G19" s="59" t="s">
        <v>54</v>
      </c>
      <c r="H19" s="59">
        <v>585</v>
      </c>
      <c r="I19" s="66">
        <v>61.37</v>
      </c>
      <c r="J19" s="66">
        <v>75.15</v>
      </c>
      <c r="K19" s="66">
        <v>43962.75</v>
      </c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</row>
    <row r="20" customFormat="1" spans="1:157">
      <c r="A20" s="53"/>
      <c r="B20" s="57" t="s">
        <v>16</v>
      </c>
      <c r="C20" s="57" t="s">
        <v>55</v>
      </c>
      <c r="D20" s="57" t="s">
        <v>14</v>
      </c>
      <c r="E20" s="58" t="s">
        <v>56</v>
      </c>
      <c r="F20" s="57" t="s">
        <v>57</v>
      </c>
      <c r="G20" s="59" t="s">
        <v>54</v>
      </c>
      <c r="H20" s="59">
        <v>457.05</v>
      </c>
      <c r="I20" s="66">
        <v>38.29</v>
      </c>
      <c r="J20" s="66">
        <v>46.89</v>
      </c>
      <c r="K20" s="66">
        <v>21431.07</v>
      </c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</row>
    <row r="21" customFormat="1" spans="1:157">
      <c r="A21" s="53"/>
      <c r="B21" s="57" t="s">
        <v>16</v>
      </c>
      <c r="C21" s="57" t="s">
        <v>58</v>
      </c>
      <c r="D21" s="57" t="s">
        <v>14</v>
      </c>
      <c r="E21" s="58" t="s">
        <v>59</v>
      </c>
      <c r="F21" s="57" t="s">
        <v>60</v>
      </c>
      <c r="G21" s="59" t="s">
        <v>54</v>
      </c>
      <c r="H21" s="59">
        <v>264.04</v>
      </c>
      <c r="I21" s="66">
        <v>49.19</v>
      </c>
      <c r="J21" s="66">
        <v>60.24</v>
      </c>
      <c r="K21" s="66">
        <v>15905.76</v>
      </c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</row>
    <row r="22" customFormat="1" spans="1:157">
      <c r="A22" s="53"/>
      <c r="B22" s="57" t="s">
        <v>16</v>
      </c>
      <c r="C22" s="57" t="s">
        <v>61</v>
      </c>
      <c r="D22" s="57" t="s">
        <v>14</v>
      </c>
      <c r="E22" s="58" t="s">
        <v>62</v>
      </c>
      <c r="F22" s="57" t="s">
        <v>63</v>
      </c>
      <c r="G22" s="59" t="s">
        <v>20</v>
      </c>
      <c r="H22" s="59">
        <v>1317.99</v>
      </c>
      <c r="I22" s="66">
        <v>6.51</v>
      </c>
      <c r="J22" s="66">
        <v>7.97</v>
      </c>
      <c r="K22" s="66">
        <v>10504.38</v>
      </c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</row>
    <row r="23" customFormat="1" spans="1:157">
      <c r="A23" s="53"/>
      <c r="B23" s="57" t="s">
        <v>16</v>
      </c>
      <c r="C23" s="57" t="s">
        <v>64</v>
      </c>
      <c r="D23" s="57" t="s">
        <v>14</v>
      </c>
      <c r="E23" s="58" t="s">
        <v>65</v>
      </c>
      <c r="F23" s="57" t="s">
        <v>66</v>
      </c>
      <c r="G23" s="59" t="s">
        <v>54</v>
      </c>
      <c r="H23" s="59">
        <v>619.96</v>
      </c>
      <c r="I23" s="66">
        <v>25.49</v>
      </c>
      <c r="J23" s="66">
        <v>31.21</v>
      </c>
      <c r="K23" s="66">
        <v>19348.95</v>
      </c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</row>
    <row r="24" customFormat="1" spans="1:157">
      <c r="A24" s="53"/>
      <c r="B24" s="57" t="s">
        <v>16</v>
      </c>
      <c r="C24" s="57" t="s">
        <v>67</v>
      </c>
      <c r="D24" s="57" t="s">
        <v>14</v>
      </c>
      <c r="E24" s="58" t="s">
        <v>68</v>
      </c>
      <c r="F24" s="57" t="s">
        <v>69</v>
      </c>
      <c r="G24" s="59" t="s">
        <v>54</v>
      </c>
      <c r="H24" s="59">
        <v>247.36</v>
      </c>
      <c r="I24" s="66">
        <v>65.54</v>
      </c>
      <c r="J24" s="66">
        <v>80.26</v>
      </c>
      <c r="K24" s="66">
        <v>19853.11</v>
      </c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</row>
    <row r="25" customFormat="1" spans="1:157">
      <c r="A25" s="53"/>
      <c r="B25" s="54" t="s">
        <v>12</v>
      </c>
      <c r="C25" s="54" t="s">
        <v>70</v>
      </c>
      <c r="D25" s="54" t="s">
        <v>14</v>
      </c>
      <c r="E25" s="55"/>
      <c r="F25" s="54" t="s">
        <v>71</v>
      </c>
      <c r="G25" s="56" t="s">
        <v>11</v>
      </c>
      <c r="H25" s="56">
        <v>0</v>
      </c>
      <c r="I25" s="65">
        <v>0</v>
      </c>
      <c r="J25" s="65">
        <v>0</v>
      </c>
      <c r="K25" s="65">
        <f>K30+K38+K26</f>
        <v>299921.213648685</v>
      </c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</row>
    <row r="26" spans="2:11">
      <c r="B26" s="50" t="s">
        <v>72</v>
      </c>
      <c r="C26" s="50" t="s">
        <v>73</v>
      </c>
      <c r="D26" s="50" t="s">
        <v>14</v>
      </c>
      <c r="E26" s="51"/>
      <c r="F26" s="50" t="s">
        <v>74</v>
      </c>
      <c r="G26" s="52" t="s">
        <v>11</v>
      </c>
      <c r="H26" s="52">
        <v>0</v>
      </c>
      <c r="I26" s="64">
        <v>0</v>
      </c>
      <c r="J26" s="64">
        <v>0</v>
      </c>
      <c r="K26" s="64">
        <f>SUM(K27:K29)</f>
        <v>168354.133648685</v>
      </c>
    </row>
    <row r="27" customFormat="1" spans="1:157">
      <c r="A27" s="53"/>
      <c r="B27" s="57" t="s">
        <v>16</v>
      </c>
      <c r="C27" s="57" t="s">
        <v>75</v>
      </c>
      <c r="D27" s="57" t="s">
        <v>27</v>
      </c>
      <c r="E27" s="57" t="s">
        <v>76</v>
      </c>
      <c r="F27" s="57" t="s">
        <v>77</v>
      </c>
      <c r="G27" s="59" t="s">
        <v>32</v>
      </c>
      <c r="H27" s="59">
        <v>880</v>
      </c>
      <c r="I27" s="66">
        <v>83.777148</v>
      </c>
      <c r="J27" s="66">
        <f>I27*22.47%+I27</f>
        <v>102.6018731556</v>
      </c>
      <c r="K27" s="66">
        <f>J27*H27</f>
        <v>90289.648376928</v>
      </c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</row>
    <row r="28" customFormat="1" spans="1:157">
      <c r="A28" s="53"/>
      <c r="B28" s="57" t="s">
        <v>16</v>
      </c>
      <c r="C28" s="57" t="s">
        <v>78</v>
      </c>
      <c r="D28" s="57" t="s">
        <v>27</v>
      </c>
      <c r="E28" s="57" t="s">
        <v>79</v>
      </c>
      <c r="F28" s="57" t="s">
        <v>80</v>
      </c>
      <c r="G28" s="59" t="s">
        <v>32</v>
      </c>
      <c r="H28" s="59">
        <v>448</v>
      </c>
      <c r="I28" s="66">
        <v>135.772728</v>
      </c>
      <c r="J28" s="66">
        <f>I28*22.47%+I28</f>
        <v>166.2808599816</v>
      </c>
      <c r="K28" s="66">
        <f>J28*H28</f>
        <v>74493.8252717568</v>
      </c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</row>
    <row r="29" customFormat="1" spans="1:157">
      <c r="A29" s="53"/>
      <c r="B29" s="57" t="s">
        <v>16</v>
      </c>
      <c r="C29" s="57" t="s">
        <v>81</v>
      </c>
      <c r="D29" s="57" t="s">
        <v>14</v>
      </c>
      <c r="E29" s="58" t="s">
        <v>82</v>
      </c>
      <c r="F29" s="57" t="s">
        <v>83</v>
      </c>
      <c r="G29" s="59" t="s">
        <v>25</v>
      </c>
      <c r="H29" s="59">
        <v>166</v>
      </c>
      <c r="I29" s="66">
        <v>17.57</v>
      </c>
      <c r="J29" s="66">
        <v>21.51</v>
      </c>
      <c r="K29" s="66">
        <v>3570.66</v>
      </c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</row>
    <row r="30" spans="2:11">
      <c r="B30" s="50" t="s">
        <v>72</v>
      </c>
      <c r="C30" s="50" t="s">
        <v>84</v>
      </c>
      <c r="D30" s="50" t="s">
        <v>14</v>
      </c>
      <c r="E30" s="51"/>
      <c r="F30" s="50" t="s">
        <v>85</v>
      </c>
      <c r="G30" s="52" t="s">
        <v>11</v>
      </c>
      <c r="H30" s="52">
        <v>0</v>
      </c>
      <c r="I30" s="64">
        <v>0</v>
      </c>
      <c r="J30" s="64"/>
      <c r="K30" s="64">
        <f>SUM(K31:K37)</f>
        <v>19719.07</v>
      </c>
    </row>
    <row r="31" customFormat="1" spans="1:157">
      <c r="A31" s="53"/>
      <c r="B31" s="57" t="s">
        <v>16</v>
      </c>
      <c r="C31" s="57" t="s">
        <v>86</v>
      </c>
      <c r="D31" s="57" t="s">
        <v>14</v>
      </c>
      <c r="E31" s="58" t="s">
        <v>87</v>
      </c>
      <c r="F31" s="57" t="s">
        <v>88</v>
      </c>
      <c r="G31" s="59" t="s">
        <v>54</v>
      </c>
      <c r="H31" s="59">
        <v>1.37</v>
      </c>
      <c r="I31" s="66">
        <v>227.55</v>
      </c>
      <c r="J31" s="66">
        <v>278.68</v>
      </c>
      <c r="K31" s="66">
        <v>381.79</v>
      </c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</row>
    <row r="32" customFormat="1" spans="1:157">
      <c r="A32" s="53"/>
      <c r="B32" s="57" t="s">
        <v>16</v>
      </c>
      <c r="C32" s="57" t="s">
        <v>89</v>
      </c>
      <c r="D32" s="57" t="s">
        <v>14</v>
      </c>
      <c r="E32" s="58" t="s">
        <v>90</v>
      </c>
      <c r="F32" s="57" t="s">
        <v>91</v>
      </c>
      <c r="G32" s="59" t="s">
        <v>20</v>
      </c>
      <c r="H32" s="59">
        <v>27.34</v>
      </c>
      <c r="I32" s="66">
        <v>36.58</v>
      </c>
      <c r="J32" s="66">
        <v>44.79</v>
      </c>
      <c r="K32" s="66">
        <v>1224.55</v>
      </c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</row>
    <row r="33" customFormat="1" spans="1:157">
      <c r="A33" s="53"/>
      <c r="B33" s="57" t="s">
        <v>16</v>
      </c>
      <c r="C33" s="57" t="s">
        <v>92</v>
      </c>
      <c r="D33" s="57" t="s">
        <v>14</v>
      </c>
      <c r="E33" s="58" t="s">
        <v>93</v>
      </c>
      <c r="F33" s="57" t="s">
        <v>94</v>
      </c>
      <c r="G33" s="59" t="s">
        <v>20</v>
      </c>
      <c r="H33" s="59">
        <v>20.39</v>
      </c>
      <c r="I33" s="66">
        <v>130.72</v>
      </c>
      <c r="J33" s="66">
        <v>160.09</v>
      </c>
      <c r="K33" s="66">
        <v>3264.23</v>
      </c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</row>
    <row r="34" customFormat="1" spans="1:157">
      <c r="A34" s="53"/>
      <c r="B34" s="57" t="s">
        <v>16</v>
      </c>
      <c r="C34" s="57" t="s">
        <v>95</v>
      </c>
      <c r="D34" s="57" t="s">
        <v>14</v>
      </c>
      <c r="E34" s="58" t="s">
        <v>96</v>
      </c>
      <c r="F34" s="57" t="s">
        <v>97</v>
      </c>
      <c r="G34" s="59" t="s">
        <v>98</v>
      </c>
      <c r="H34" s="59">
        <v>762.7</v>
      </c>
      <c r="I34" s="66">
        <v>11.96</v>
      </c>
      <c r="J34" s="66">
        <v>14.64</v>
      </c>
      <c r="K34" s="66">
        <v>11165.92</v>
      </c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</row>
    <row r="35" customFormat="1" spans="1:157">
      <c r="A35" s="53"/>
      <c r="B35" s="57" t="s">
        <v>16</v>
      </c>
      <c r="C35" s="57" t="s">
        <v>99</v>
      </c>
      <c r="D35" s="57" t="s">
        <v>14</v>
      </c>
      <c r="E35" s="58" t="s">
        <v>100</v>
      </c>
      <c r="F35" s="57" t="s">
        <v>101</v>
      </c>
      <c r="G35" s="59" t="s">
        <v>98</v>
      </c>
      <c r="H35" s="59">
        <v>54.16</v>
      </c>
      <c r="I35" s="66">
        <v>10.48</v>
      </c>
      <c r="J35" s="66">
        <v>12.83</v>
      </c>
      <c r="K35" s="66">
        <v>694.87</v>
      </c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</row>
    <row r="36" customFormat="1" spans="1:157">
      <c r="A36" s="53"/>
      <c r="B36" s="57" t="s">
        <v>16</v>
      </c>
      <c r="C36" s="57" t="s">
        <v>102</v>
      </c>
      <c r="D36" s="57" t="s">
        <v>14</v>
      </c>
      <c r="E36" s="58" t="s">
        <v>103</v>
      </c>
      <c r="F36" s="57" t="s">
        <v>104</v>
      </c>
      <c r="G36" s="59" t="s">
        <v>98</v>
      </c>
      <c r="H36" s="59">
        <v>16.11</v>
      </c>
      <c r="I36" s="66">
        <v>14.91</v>
      </c>
      <c r="J36" s="66">
        <v>18.26</v>
      </c>
      <c r="K36" s="66">
        <v>294.16</v>
      </c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</row>
    <row r="37" customFormat="1" spans="1:157">
      <c r="A37" s="53"/>
      <c r="B37" s="57" t="s">
        <v>16</v>
      </c>
      <c r="C37" s="57" t="s">
        <v>105</v>
      </c>
      <c r="D37" s="57" t="s">
        <v>14</v>
      </c>
      <c r="E37" s="58" t="s">
        <v>106</v>
      </c>
      <c r="F37" s="57" t="s">
        <v>107</v>
      </c>
      <c r="G37" s="59" t="s">
        <v>54</v>
      </c>
      <c r="H37" s="59">
        <v>3.38</v>
      </c>
      <c r="I37" s="66">
        <v>650.7</v>
      </c>
      <c r="J37" s="66">
        <v>796.91</v>
      </c>
      <c r="K37" s="66">
        <v>2693.55</v>
      </c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</row>
    <row r="38" spans="2:11">
      <c r="B38" s="50" t="s">
        <v>72</v>
      </c>
      <c r="C38" s="50" t="s">
        <v>108</v>
      </c>
      <c r="D38" s="50" t="s">
        <v>14</v>
      </c>
      <c r="E38" s="51"/>
      <c r="F38" s="50" t="s">
        <v>109</v>
      </c>
      <c r="G38" s="52" t="s">
        <v>11</v>
      </c>
      <c r="H38" s="52">
        <v>0</v>
      </c>
      <c r="I38" s="64">
        <v>0</v>
      </c>
      <c r="J38" s="64"/>
      <c r="K38" s="64">
        <f>SUM(K39:K48)</f>
        <v>111848.01</v>
      </c>
    </row>
    <row r="39" customFormat="1" spans="1:157">
      <c r="A39" s="53"/>
      <c r="B39" s="57" t="s">
        <v>16</v>
      </c>
      <c r="C39" s="57" t="s">
        <v>110</v>
      </c>
      <c r="D39" s="57" t="s">
        <v>14</v>
      </c>
      <c r="E39" s="58" t="s">
        <v>87</v>
      </c>
      <c r="F39" s="57" t="s">
        <v>88</v>
      </c>
      <c r="G39" s="59" t="s">
        <v>54</v>
      </c>
      <c r="H39" s="59">
        <v>20.24</v>
      </c>
      <c r="I39" s="66">
        <v>227.55</v>
      </c>
      <c r="J39" s="66">
        <v>278.68</v>
      </c>
      <c r="K39" s="66">
        <v>5640.48</v>
      </c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</row>
    <row r="40" customFormat="1" spans="1:157">
      <c r="A40" s="53"/>
      <c r="B40" s="57" t="s">
        <v>16</v>
      </c>
      <c r="C40" s="57" t="s">
        <v>111</v>
      </c>
      <c r="D40" s="57" t="s">
        <v>14</v>
      </c>
      <c r="E40" s="58" t="s">
        <v>90</v>
      </c>
      <c r="F40" s="57" t="s">
        <v>91</v>
      </c>
      <c r="G40" s="59" t="s">
        <v>20</v>
      </c>
      <c r="H40" s="59">
        <v>404.84</v>
      </c>
      <c r="I40" s="66">
        <v>36.58</v>
      </c>
      <c r="J40" s="66">
        <v>44.79</v>
      </c>
      <c r="K40" s="66">
        <v>18132.78</v>
      </c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</row>
    <row r="41" customFormat="1" spans="1:157">
      <c r="A41" s="53"/>
      <c r="B41" s="57" t="s">
        <v>16</v>
      </c>
      <c r="C41" s="57" t="s">
        <v>112</v>
      </c>
      <c r="D41" s="57" t="s">
        <v>14</v>
      </c>
      <c r="E41" s="58" t="s">
        <v>113</v>
      </c>
      <c r="F41" s="57" t="s">
        <v>114</v>
      </c>
      <c r="G41" s="59" t="s">
        <v>20</v>
      </c>
      <c r="H41" s="59">
        <v>311.32</v>
      </c>
      <c r="I41" s="66">
        <v>74.38</v>
      </c>
      <c r="J41" s="66">
        <v>91.09</v>
      </c>
      <c r="K41" s="66">
        <v>28358.13</v>
      </c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</row>
    <row r="42" customFormat="1" spans="1:157">
      <c r="A42" s="53"/>
      <c r="B42" s="57" t="s">
        <v>16</v>
      </c>
      <c r="C42" s="57" t="s">
        <v>115</v>
      </c>
      <c r="D42" s="57" t="s">
        <v>14</v>
      </c>
      <c r="E42" s="58" t="s">
        <v>116</v>
      </c>
      <c r="F42" s="57" t="s">
        <v>117</v>
      </c>
      <c r="G42" s="59" t="s">
        <v>98</v>
      </c>
      <c r="H42" s="59">
        <v>394.89</v>
      </c>
      <c r="I42" s="66">
        <v>15.84</v>
      </c>
      <c r="J42" s="66">
        <v>19.39</v>
      </c>
      <c r="K42" s="66">
        <v>7656.91</v>
      </c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</row>
    <row r="43" customFormat="1" spans="1:157">
      <c r="A43" s="53"/>
      <c r="B43" s="57" t="s">
        <v>16</v>
      </c>
      <c r="C43" s="57" t="s">
        <v>118</v>
      </c>
      <c r="D43" s="57" t="s">
        <v>14</v>
      </c>
      <c r="E43" s="58" t="s">
        <v>119</v>
      </c>
      <c r="F43" s="57" t="s">
        <v>120</v>
      </c>
      <c r="G43" s="59" t="s">
        <v>98</v>
      </c>
      <c r="H43" s="59">
        <v>125.91</v>
      </c>
      <c r="I43" s="66">
        <v>13.82</v>
      </c>
      <c r="J43" s="66">
        <v>16.92</v>
      </c>
      <c r="K43" s="66">
        <v>2130.39</v>
      </c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</row>
    <row r="44" customFormat="1" spans="1:157">
      <c r="A44" s="53"/>
      <c r="B44" s="57" t="s">
        <v>16</v>
      </c>
      <c r="C44" s="57" t="s">
        <v>121</v>
      </c>
      <c r="D44" s="57" t="s">
        <v>14</v>
      </c>
      <c r="E44" s="58" t="s">
        <v>122</v>
      </c>
      <c r="F44" s="57" t="s">
        <v>123</v>
      </c>
      <c r="G44" s="59" t="s">
        <v>98</v>
      </c>
      <c r="H44" s="59">
        <v>608.95</v>
      </c>
      <c r="I44" s="66">
        <v>11.83</v>
      </c>
      <c r="J44" s="66">
        <v>14.48</v>
      </c>
      <c r="K44" s="66">
        <v>8817.59</v>
      </c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</row>
    <row r="45" customFormat="1" spans="1:157">
      <c r="A45" s="53"/>
      <c r="B45" s="57" t="s">
        <v>16</v>
      </c>
      <c r="C45" s="57" t="s">
        <v>124</v>
      </c>
      <c r="D45" s="57" t="s">
        <v>14</v>
      </c>
      <c r="E45" s="58" t="s">
        <v>125</v>
      </c>
      <c r="F45" s="57" t="s">
        <v>126</v>
      </c>
      <c r="G45" s="59" t="s">
        <v>98</v>
      </c>
      <c r="H45" s="59">
        <v>6.88</v>
      </c>
      <c r="I45" s="66">
        <v>8.81</v>
      </c>
      <c r="J45" s="66">
        <v>10.78</v>
      </c>
      <c r="K45" s="66">
        <v>74.16</v>
      </c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</row>
    <row r="46" customFormat="1" spans="1:157">
      <c r="A46" s="53"/>
      <c r="B46" s="57" t="s">
        <v>16</v>
      </c>
      <c r="C46" s="57" t="s">
        <v>127</v>
      </c>
      <c r="D46" s="57" t="s">
        <v>14</v>
      </c>
      <c r="E46" s="58" t="s">
        <v>128</v>
      </c>
      <c r="F46" s="57" t="s">
        <v>129</v>
      </c>
      <c r="G46" s="59" t="s">
        <v>98</v>
      </c>
      <c r="H46" s="59">
        <v>10.13</v>
      </c>
      <c r="I46" s="66">
        <v>8.13</v>
      </c>
      <c r="J46" s="66">
        <v>9.95</v>
      </c>
      <c r="K46" s="66">
        <v>100.79</v>
      </c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</row>
    <row r="47" customFormat="1" spans="1:157">
      <c r="A47" s="53"/>
      <c r="B47" s="57" t="s">
        <v>16</v>
      </c>
      <c r="C47" s="57" t="s">
        <v>130</v>
      </c>
      <c r="D47" s="57" t="s">
        <v>14</v>
      </c>
      <c r="E47" s="58" t="s">
        <v>131</v>
      </c>
      <c r="F47" s="57" t="s">
        <v>132</v>
      </c>
      <c r="G47" s="59" t="s">
        <v>98</v>
      </c>
      <c r="H47" s="59">
        <v>296.78</v>
      </c>
      <c r="I47" s="66">
        <v>18.27</v>
      </c>
      <c r="J47" s="66">
        <v>22.37</v>
      </c>
      <c r="K47" s="66">
        <v>6638.96</v>
      </c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</row>
    <row r="48" customFormat="1" spans="1:157">
      <c r="A48" s="53"/>
      <c r="B48" s="57" t="s">
        <v>16</v>
      </c>
      <c r="C48" s="57" t="s">
        <v>133</v>
      </c>
      <c r="D48" s="57" t="s">
        <v>14</v>
      </c>
      <c r="E48" s="58" t="s">
        <v>134</v>
      </c>
      <c r="F48" s="57" t="s">
        <v>135</v>
      </c>
      <c r="G48" s="59" t="s">
        <v>54</v>
      </c>
      <c r="H48" s="59">
        <v>45.14</v>
      </c>
      <c r="I48" s="66">
        <v>620.41</v>
      </c>
      <c r="J48" s="66">
        <v>759.81</v>
      </c>
      <c r="K48" s="66">
        <v>34297.82</v>
      </c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</row>
    <row r="49" customFormat="1" spans="1:157">
      <c r="A49" s="53"/>
      <c r="B49" s="54" t="s">
        <v>12</v>
      </c>
      <c r="C49" s="54" t="s">
        <v>136</v>
      </c>
      <c r="D49" s="54" t="s">
        <v>14</v>
      </c>
      <c r="E49" s="55"/>
      <c r="F49" s="54" t="s">
        <v>137</v>
      </c>
      <c r="G49" s="56" t="s">
        <v>11</v>
      </c>
      <c r="H49" s="56">
        <v>0</v>
      </c>
      <c r="I49" s="65">
        <v>0</v>
      </c>
      <c r="J49" s="65">
        <v>0</v>
      </c>
      <c r="K49" s="65">
        <f>K50+K61+K68+K76</f>
        <v>657084.811065957</v>
      </c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</row>
    <row r="50" spans="2:11">
      <c r="B50" s="50" t="s">
        <v>72</v>
      </c>
      <c r="C50" s="50" t="s">
        <v>138</v>
      </c>
      <c r="D50" s="50" t="s">
        <v>14</v>
      </c>
      <c r="E50" s="51"/>
      <c r="F50" s="50" t="s">
        <v>139</v>
      </c>
      <c r="G50" s="52" t="s">
        <v>11</v>
      </c>
      <c r="H50" s="52">
        <v>0</v>
      </c>
      <c r="I50" s="64">
        <v>0</v>
      </c>
      <c r="J50" s="64">
        <v>0</v>
      </c>
      <c r="K50" s="64">
        <f>SUM(K51:K60)</f>
        <v>176516.38</v>
      </c>
    </row>
    <row r="51" customFormat="1" spans="1:157">
      <c r="A51" s="53"/>
      <c r="B51" s="57" t="s">
        <v>16</v>
      </c>
      <c r="C51" s="57" t="s">
        <v>140</v>
      </c>
      <c r="D51" s="57" t="s">
        <v>14</v>
      </c>
      <c r="E51" s="58" t="s">
        <v>87</v>
      </c>
      <c r="F51" s="57" t="s">
        <v>88</v>
      </c>
      <c r="G51" s="59" t="s">
        <v>54</v>
      </c>
      <c r="H51" s="59">
        <v>43.64</v>
      </c>
      <c r="I51" s="66">
        <v>227.55</v>
      </c>
      <c r="J51" s="66">
        <v>278.68</v>
      </c>
      <c r="K51" s="66">
        <v>12161.59</v>
      </c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</row>
    <row r="52" customFormat="1" spans="1:157">
      <c r="A52" s="53"/>
      <c r="B52" s="57" t="s">
        <v>16</v>
      </c>
      <c r="C52" s="57" t="s">
        <v>141</v>
      </c>
      <c r="D52" s="57" t="s">
        <v>14</v>
      </c>
      <c r="E52" s="58" t="s">
        <v>90</v>
      </c>
      <c r="F52" s="57" t="s">
        <v>91</v>
      </c>
      <c r="G52" s="59" t="s">
        <v>20</v>
      </c>
      <c r="H52" s="59">
        <v>872.87</v>
      </c>
      <c r="I52" s="66">
        <v>36.58</v>
      </c>
      <c r="J52" s="66">
        <v>44.79</v>
      </c>
      <c r="K52" s="66">
        <v>39095.84</v>
      </c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</row>
    <row r="53" customFormat="1" spans="1:157">
      <c r="A53" s="53"/>
      <c r="B53" s="57" t="s">
        <v>16</v>
      </c>
      <c r="C53" s="57" t="s">
        <v>142</v>
      </c>
      <c r="D53" s="57" t="s">
        <v>14</v>
      </c>
      <c r="E53" s="58" t="s">
        <v>143</v>
      </c>
      <c r="F53" s="57" t="s">
        <v>144</v>
      </c>
      <c r="G53" s="59" t="s">
        <v>20</v>
      </c>
      <c r="H53" s="59">
        <v>525.3</v>
      </c>
      <c r="I53" s="66">
        <v>64.06</v>
      </c>
      <c r="J53" s="66">
        <v>78.45</v>
      </c>
      <c r="K53" s="66">
        <v>41209.78</v>
      </c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</row>
    <row r="54" customFormat="1" spans="1:157">
      <c r="A54" s="53"/>
      <c r="B54" s="57" t="s">
        <v>16</v>
      </c>
      <c r="C54" s="57" t="s">
        <v>145</v>
      </c>
      <c r="D54" s="57" t="s">
        <v>14</v>
      </c>
      <c r="E54" s="58" t="s">
        <v>96</v>
      </c>
      <c r="F54" s="57" t="s">
        <v>97</v>
      </c>
      <c r="G54" s="59" t="s">
        <v>98</v>
      </c>
      <c r="H54" s="59">
        <v>589.1</v>
      </c>
      <c r="I54" s="66">
        <v>11.96</v>
      </c>
      <c r="J54" s="66">
        <v>14.64</v>
      </c>
      <c r="K54" s="66">
        <v>8624.42</v>
      </c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</row>
    <row r="55" customFormat="1" spans="1:157">
      <c r="A55" s="53"/>
      <c r="B55" s="57" t="s">
        <v>16</v>
      </c>
      <c r="C55" s="57" t="s">
        <v>146</v>
      </c>
      <c r="D55" s="57" t="s">
        <v>14</v>
      </c>
      <c r="E55" s="58" t="s">
        <v>100</v>
      </c>
      <c r="F55" s="57" t="s">
        <v>101</v>
      </c>
      <c r="G55" s="59" t="s">
        <v>98</v>
      </c>
      <c r="H55" s="59">
        <v>521.55</v>
      </c>
      <c r="I55" s="66">
        <v>10.48</v>
      </c>
      <c r="J55" s="66">
        <v>12.83</v>
      </c>
      <c r="K55" s="66">
        <v>6691.48</v>
      </c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</row>
    <row r="56" customFormat="1" spans="1:157">
      <c r="A56" s="53"/>
      <c r="B56" s="57" t="s">
        <v>16</v>
      </c>
      <c r="C56" s="57" t="s">
        <v>147</v>
      </c>
      <c r="D56" s="57" t="s">
        <v>14</v>
      </c>
      <c r="E56" s="58" t="s">
        <v>125</v>
      </c>
      <c r="F56" s="57" t="s">
        <v>126</v>
      </c>
      <c r="G56" s="59" t="s">
        <v>98</v>
      </c>
      <c r="H56" s="59">
        <v>1219.83</v>
      </c>
      <c r="I56" s="66">
        <v>8.81</v>
      </c>
      <c r="J56" s="66">
        <v>10.78</v>
      </c>
      <c r="K56" s="66">
        <v>13149.76</v>
      </c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</row>
    <row r="57" customFormat="1" spans="1:157">
      <c r="A57" s="53"/>
      <c r="B57" s="57" t="s">
        <v>16</v>
      </c>
      <c r="C57" s="57" t="s">
        <v>148</v>
      </c>
      <c r="D57" s="57" t="s">
        <v>14</v>
      </c>
      <c r="E57" s="58" t="s">
        <v>128</v>
      </c>
      <c r="F57" s="57" t="s">
        <v>129</v>
      </c>
      <c r="G57" s="59" t="s">
        <v>98</v>
      </c>
      <c r="H57" s="59">
        <v>171.64</v>
      </c>
      <c r="I57" s="66">
        <v>8.13</v>
      </c>
      <c r="J57" s="66">
        <v>9.95</v>
      </c>
      <c r="K57" s="66">
        <v>1707.81</v>
      </c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</row>
    <row r="58" customFormat="1" spans="1:157">
      <c r="A58" s="53"/>
      <c r="B58" s="57" t="s">
        <v>16</v>
      </c>
      <c r="C58" s="57" t="s">
        <v>149</v>
      </c>
      <c r="D58" s="57" t="s">
        <v>14</v>
      </c>
      <c r="E58" s="58" t="s">
        <v>150</v>
      </c>
      <c r="F58" s="57" t="s">
        <v>151</v>
      </c>
      <c r="G58" s="59" t="s">
        <v>98</v>
      </c>
      <c r="H58" s="59">
        <v>32.95</v>
      </c>
      <c r="I58" s="66">
        <v>8.76</v>
      </c>
      <c r="J58" s="66">
        <v>10.72</v>
      </c>
      <c r="K58" s="66">
        <v>353.22</v>
      </c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</row>
    <row r="59" customFormat="1" spans="1:157">
      <c r="A59" s="53"/>
      <c r="B59" s="57" t="s">
        <v>16</v>
      </c>
      <c r="C59" s="57" t="s">
        <v>152</v>
      </c>
      <c r="D59" s="57" t="s">
        <v>14</v>
      </c>
      <c r="E59" s="58" t="s">
        <v>103</v>
      </c>
      <c r="F59" s="57" t="s">
        <v>104</v>
      </c>
      <c r="G59" s="59" t="s">
        <v>98</v>
      </c>
      <c r="H59" s="59">
        <v>795.26</v>
      </c>
      <c r="I59" s="66">
        <v>14.91</v>
      </c>
      <c r="J59" s="66">
        <v>18.26</v>
      </c>
      <c r="K59" s="66">
        <v>14521.44</v>
      </c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</row>
    <row r="60" customFormat="1" spans="1:157">
      <c r="A60" s="53"/>
      <c r="B60" s="57" t="s">
        <v>16</v>
      </c>
      <c r="C60" s="57" t="s">
        <v>153</v>
      </c>
      <c r="D60" s="57" t="s">
        <v>14</v>
      </c>
      <c r="E60" s="58" t="s">
        <v>134</v>
      </c>
      <c r="F60" s="57" t="s">
        <v>135</v>
      </c>
      <c r="G60" s="59" t="s">
        <v>54</v>
      </c>
      <c r="H60" s="59">
        <v>51.33</v>
      </c>
      <c r="I60" s="66">
        <v>620.41</v>
      </c>
      <c r="J60" s="66">
        <v>759.81</v>
      </c>
      <c r="K60" s="66">
        <v>39001.04</v>
      </c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</row>
    <row r="61" spans="2:11">
      <c r="B61" s="50" t="s">
        <v>72</v>
      </c>
      <c r="C61" s="50" t="s">
        <v>154</v>
      </c>
      <c r="D61" s="50" t="s">
        <v>14</v>
      </c>
      <c r="E61" s="51"/>
      <c r="F61" s="50" t="s">
        <v>155</v>
      </c>
      <c r="G61" s="52" t="s">
        <v>11</v>
      </c>
      <c r="H61" s="52">
        <v>0</v>
      </c>
      <c r="I61" s="64">
        <v>0</v>
      </c>
      <c r="J61" s="64">
        <v>0</v>
      </c>
      <c r="K61" s="64">
        <f>SUM(K62:K67)</f>
        <v>84845.809663173</v>
      </c>
    </row>
    <row r="62" customFormat="1" spans="1:157">
      <c r="A62" s="53"/>
      <c r="B62" s="57" t="s">
        <v>16</v>
      </c>
      <c r="C62" s="57" t="s">
        <v>156</v>
      </c>
      <c r="D62" s="57" t="s">
        <v>14</v>
      </c>
      <c r="E62" s="58" t="s">
        <v>157</v>
      </c>
      <c r="F62" s="57" t="s">
        <v>158</v>
      </c>
      <c r="G62" s="59" t="s">
        <v>20</v>
      </c>
      <c r="H62" s="59">
        <v>581.21</v>
      </c>
      <c r="I62" s="66">
        <v>44.44</v>
      </c>
      <c r="J62" s="66">
        <v>54.42</v>
      </c>
      <c r="K62" s="66">
        <v>31629.44</v>
      </c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</row>
    <row r="63" customFormat="1" spans="1:157">
      <c r="A63" s="53"/>
      <c r="B63" s="57" t="s">
        <v>16</v>
      </c>
      <c r="C63" s="57" t="s">
        <v>159</v>
      </c>
      <c r="D63" s="57" t="s">
        <v>14</v>
      </c>
      <c r="E63" s="58" t="s">
        <v>160</v>
      </c>
      <c r="F63" s="57" t="s">
        <v>161</v>
      </c>
      <c r="G63" s="59" t="s">
        <v>98</v>
      </c>
      <c r="H63" s="59">
        <v>1755.23</v>
      </c>
      <c r="I63" s="66">
        <v>8.7</v>
      </c>
      <c r="J63" s="66">
        <v>10.65</v>
      </c>
      <c r="K63" s="66">
        <v>18693.19</v>
      </c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</row>
    <row r="64" customFormat="1" spans="1:157">
      <c r="A64" s="53"/>
      <c r="B64" s="57" t="s">
        <v>16</v>
      </c>
      <c r="C64" s="57" t="s">
        <v>162</v>
      </c>
      <c r="D64" s="57" t="s">
        <v>14</v>
      </c>
      <c r="E64" s="58" t="s">
        <v>163</v>
      </c>
      <c r="F64" s="57" t="s">
        <v>164</v>
      </c>
      <c r="G64" s="59" t="s">
        <v>98</v>
      </c>
      <c r="H64" s="59">
        <v>41.25</v>
      </c>
      <c r="I64" s="66">
        <v>7.19</v>
      </c>
      <c r="J64" s="66">
        <v>8.8</v>
      </c>
      <c r="K64" s="66">
        <v>363</v>
      </c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</row>
    <row r="65" customFormat="1" spans="1:157">
      <c r="A65" s="53"/>
      <c r="B65" s="57" t="s">
        <v>16</v>
      </c>
      <c r="C65" s="57" t="s">
        <v>165</v>
      </c>
      <c r="D65" s="57" t="s">
        <v>14</v>
      </c>
      <c r="E65" s="58" t="s">
        <v>166</v>
      </c>
      <c r="F65" s="57" t="s">
        <v>167</v>
      </c>
      <c r="G65" s="59" t="s">
        <v>98</v>
      </c>
      <c r="H65" s="59">
        <v>13.26</v>
      </c>
      <c r="I65" s="66">
        <v>6.89</v>
      </c>
      <c r="J65" s="66">
        <v>8.43</v>
      </c>
      <c r="K65" s="66">
        <v>111.78</v>
      </c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</row>
    <row r="66" customFormat="1" spans="1:157">
      <c r="A66" s="53"/>
      <c r="B66" s="57" t="s">
        <v>16</v>
      </c>
      <c r="C66" s="57" t="s">
        <v>168</v>
      </c>
      <c r="D66" s="57" t="s">
        <v>14</v>
      </c>
      <c r="E66" s="58" t="s">
        <v>169</v>
      </c>
      <c r="F66" s="57" t="s">
        <v>170</v>
      </c>
      <c r="G66" s="59" t="s">
        <v>98</v>
      </c>
      <c r="H66" s="59">
        <v>803.5</v>
      </c>
      <c r="I66" s="66">
        <v>12.13</v>
      </c>
      <c r="J66" s="66">
        <v>14.85</v>
      </c>
      <c r="K66" s="66">
        <v>11931.97</v>
      </c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</row>
    <row r="67" customFormat="1" spans="1:157">
      <c r="A67" s="53"/>
      <c r="B67" s="57" t="s">
        <v>16</v>
      </c>
      <c r="C67" s="57" t="s">
        <v>171</v>
      </c>
      <c r="D67" s="57" t="s">
        <v>27</v>
      </c>
      <c r="E67" s="57" t="s">
        <v>172</v>
      </c>
      <c r="F67" s="57" t="s">
        <v>173</v>
      </c>
      <c r="G67" s="59" t="s">
        <v>54</v>
      </c>
      <c r="H67" s="59">
        <v>29.2</v>
      </c>
      <c r="I67" s="66">
        <v>618.446946</v>
      </c>
      <c r="J67" s="66">
        <f>I67*22.47%+I67</f>
        <v>757.4119747662</v>
      </c>
      <c r="K67" s="66">
        <f>J67*H67</f>
        <v>22116.429663173</v>
      </c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</row>
    <row r="68" spans="2:11">
      <c r="B68" s="50" t="s">
        <v>72</v>
      </c>
      <c r="C68" s="50" t="s">
        <v>174</v>
      </c>
      <c r="D68" s="50" t="s">
        <v>14</v>
      </c>
      <c r="E68" s="51"/>
      <c r="F68" s="50" t="s">
        <v>175</v>
      </c>
      <c r="G68" s="52" t="s">
        <v>11</v>
      </c>
      <c r="H68" s="52">
        <v>0</v>
      </c>
      <c r="I68" s="64">
        <v>0</v>
      </c>
      <c r="J68" s="64">
        <v>0</v>
      </c>
      <c r="K68" s="64">
        <f>SUM(K69:K75)</f>
        <v>131956.105275487</v>
      </c>
    </row>
    <row r="69" customFormat="1" spans="1:157">
      <c r="A69" s="53"/>
      <c r="B69" s="57" t="s">
        <v>16</v>
      </c>
      <c r="C69" s="57" t="s">
        <v>176</v>
      </c>
      <c r="D69" s="57" t="s">
        <v>14</v>
      </c>
      <c r="E69" s="58" t="s">
        <v>177</v>
      </c>
      <c r="F69" s="57" t="s">
        <v>178</v>
      </c>
      <c r="G69" s="59" t="s">
        <v>20</v>
      </c>
      <c r="H69" s="59">
        <v>800.94</v>
      </c>
      <c r="I69" s="66">
        <v>62.73</v>
      </c>
      <c r="J69" s="66">
        <v>76.82</v>
      </c>
      <c r="K69" s="66">
        <v>61528.21</v>
      </c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</row>
    <row r="70" customFormat="1" spans="1:157">
      <c r="A70" s="53"/>
      <c r="B70" s="57" t="s">
        <v>16</v>
      </c>
      <c r="C70" s="57" t="s">
        <v>179</v>
      </c>
      <c r="D70" s="57" t="s">
        <v>14</v>
      </c>
      <c r="E70" s="58" t="s">
        <v>180</v>
      </c>
      <c r="F70" s="57" t="s">
        <v>181</v>
      </c>
      <c r="G70" s="59" t="s">
        <v>98</v>
      </c>
      <c r="H70" s="59">
        <v>958.05</v>
      </c>
      <c r="I70" s="66">
        <v>9.94</v>
      </c>
      <c r="J70" s="66">
        <v>12.17</v>
      </c>
      <c r="K70" s="66">
        <v>11659.46</v>
      </c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</row>
    <row r="71" customFormat="1" spans="1:157">
      <c r="A71" s="53"/>
      <c r="B71" s="57" t="s">
        <v>16</v>
      </c>
      <c r="C71" s="57" t="s">
        <v>182</v>
      </c>
      <c r="D71" s="57" t="s">
        <v>14</v>
      </c>
      <c r="E71" s="58" t="s">
        <v>160</v>
      </c>
      <c r="F71" s="57" t="s">
        <v>161</v>
      </c>
      <c r="G71" s="59" t="s">
        <v>98</v>
      </c>
      <c r="H71" s="59">
        <v>939.81</v>
      </c>
      <c r="I71" s="66">
        <v>8.7</v>
      </c>
      <c r="J71" s="66">
        <v>10.65</v>
      </c>
      <c r="K71" s="66">
        <v>10008.97</v>
      </c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</row>
    <row r="72" customFormat="1" spans="1:157">
      <c r="A72" s="53"/>
      <c r="B72" s="57" t="s">
        <v>16</v>
      </c>
      <c r="C72" s="57" t="s">
        <v>183</v>
      </c>
      <c r="D72" s="57" t="s">
        <v>14</v>
      </c>
      <c r="E72" s="58" t="s">
        <v>163</v>
      </c>
      <c r="F72" s="57" t="s">
        <v>164</v>
      </c>
      <c r="G72" s="59" t="s">
        <v>98</v>
      </c>
      <c r="H72" s="59">
        <v>164.31</v>
      </c>
      <c r="I72" s="66">
        <v>7.19</v>
      </c>
      <c r="J72" s="66">
        <v>8.8</v>
      </c>
      <c r="K72" s="66">
        <v>1445.92</v>
      </c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</row>
    <row r="73" customFormat="1" spans="1:157">
      <c r="A73" s="53"/>
      <c r="B73" s="57" t="s">
        <v>16</v>
      </c>
      <c r="C73" s="57" t="s">
        <v>184</v>
      </c>
      <c r="D73" s="57" t="s">
        <v>14</v>
      </c>
      <c r="E73" s="58" t="s">
        <v>166</v>
      </c>
      <c r="F73" s="57" t="s">
        <v>167</v>
      </c>
      <c r="G73" s="59" t="s">
        <v>98</v>
      </c>
      <c r="H73" s="59">
        <v>143.35</v>
      </c>
      <c r="I73" s="66">
        <v>6.89</v>
      </c>
      <c r="J73" s="66">
        <v>8.43</v>
      </c>
      <c r="K73" s="66">
        <v>1208.44</v>
      </c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</row>
    <row r="74" customFormat="1" spans="1:157">
      <c r="A74" s="53"/>
      <c r="B74" s="57" t="s">
        <v>16</v>
      </c>
      <c r="C74" s="57" t="s">
        <v>185</v>
      </c>
      <c r="D74" s="57" t="s">
        <v>14</v>
      </c>
      <c r="E74" s="58" t="s">
        <v>169</v>
      </c>
      <c r="F74" s="57" t="s">
        <v>170</v>
      </c>
      <c r="G74" s="59" t="s">
        <v>98</v>
      </c>
      <c r="H74" s="59">
        <v>713.59</v>
      </c>
      <c r="I74" s="66">
        <v>12.13</v>
      </c>
      <c r="J74" s="66">
        <v>14.85</v>
      </c>
      <c r="K74" s="66">
        <v>10596.81</v>
      </c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</row>
    <row r="75" customFormat="1" spans="1:157">
      <c r="A75" s="53"/>
      <c r="B75" s="57" t="s">
        <v>16</v>
      </c>
      <c r="C75" s="57" t="s">
        <v>186</v>
      </c>
      <c r="D75" s="57" t="s">
        <v>27</v>
      </c>
      <c r="E75" s="57" t="s">
        <v>187</v>
      </c>
      <c r="F75" s="57" t="s">
        <v>188</v>
      </c>
      <c r="G75" s="59" t="s">
        <v>54</v>
      </c>
      <c r="H75" s="59">
        <v>46.77</v>
      </c>
      <c r="I75" s="66">
        <v>619.915842</v>
      </c>
      <c r="J75" s="66">
        <f>I75*22.47%+I75</f>
        <v>759.2109316974</v>
      </c>
      <c r="K75" s="66">
        <f>J75*H75</f>
        <v>35508.2952754874</v>
      </c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</row>
    <row r="76" spans="2:11">
      <c r="B76" s="50" t="s">
        <v>72</v>
      </c>
      <c r="C76" s="50" t="s">
        <v>189</v>
      </c>
      <c r="D76" s="50" t="s">
        <v>14</v>
      </c>
      <c r="E76" s="51"/>
      <c r="F76" s="50" t="s">
        <v>190</v>
      </c>
      <c r="G76" s="52" t="s">
        <v>11</v>
      </c>
      <c r="H76" s="52">
        <v>0</v>
      </c>
      <c r="I76" s="64">
        <v>0</v>
      </c>
      <c r="J76" s="64">
        <v>0</v>
      </c>
      <c r="K76" s="64">
        <f>K77+K85+K90</f>
        <v>263766.516127296</v>
      </c>
    </row>
    <row r="77" spans="2:11">
      <c r="B77" s="50" t="s">
        <v>191</v>
      </c>
      <c r="C77" s="50" t="s">
        <v>192</v>
      </c>
      <c r="D77" s="50" t="s">
        <v>14</v>
      </c>
      <c r="E77" s="51"/>
      <c r="F77" s="50" t="s">
        <v>193</v>
      </c>
      <c r="G77" s="52" t="s">
        <v>11</v>
      </c>
      <c r="H77" s="52">
        <v>0</v>
      </c>
      <c r="I77" s="64">
        <v>0</v>
      </c>
      <c r="J77" s="64">
        <v>0</v>
      </c>
      <c r="K77" s="64">
        <f>SUM(K78:K84)</f>
        <v>3086.33</v>
      </c>
    </row>
    <row r="78" customFormat="1" spans="1:157">
      <c r="A78" s="53"/>
      <c r="B78" s="57" t="s">
        <v>16</v>
      </c>
      <c r="C78" s="57" t="s">
        <v>194</v>
      </c>
      <c r="D78" s="57" t="s">
        <v>14</v>
      </c>
      <c r="E78" s="58" t="s">
        <v>195</v>
      </c>
      <c r="F78" s="57" t="s">
        <v>196</v>
      </c>
      <c r="G78" s="59" t="s">
        <v>20</v>
      </c>
      <c r="H78" s="59">
        <v>12.94</v>
      </c>
      <c r="I78" s="66">
        <v>3.34</v>
      </c>
      <c r="J78" s="66">
        <v>4.09</v>
      </c>
      <c r="K78" s="66">
        <v>52.92</v>
      </c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</row>
    <row r="79" customFormat="1" spans="1:157">
      <c r="A79" s="53"/>
      <c r="B79" s="57" t="s">
        <v>16</v>
      </c>
      <c r="C79" s="57" t="s">
        <v>197</v>
      </c>
      <c r="D79" s="57" t="s">
        <v>14</v>
      </c>
      <c r="E79" s="58" t="s">
        <v>198</v>
      </c>
      <c r="F79" s="57" t="s">
        <v>199</v>
      </c>
      <c r="G79" s="59" t="s">
        <v>54</v>
      </c>
      <c r="H79" s="59">
        <v>0.65</v>
      </c>
      <c r="I79" s="66">
        <v>179.94</v>
      </c>
      <c r="J79" s="66">
        <v>220.37</v>
      </c>
      <c r="K79" s="66">
        <v>143.24</v>
      </c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</row>
    <row r="80" customFormat="1" spans="1:157">
      <c r="A80" s="53"/>
      <c r="B80" s="57" t="s">
        <v>16</v>
      </c>
      <c r="C80" s="57" t="s">
        <v>200</v>
      </c>
      <c r="D80" s="57" t="s">
        <v>14</v>
      </c>
      <c r="E80" s="58" t="s">
        <v>201</v>
      </c>
      <c r="F80" s="57" t="s">
        <v>202</v>
      </c>
      <c r="G80" s="59" t="s">
        <v>20</v>
      </c>
      <c r="H80" s="59">
        <v>12.94</v>
      </c>
      <c r="I80" s="66">
        <v>2.15</v>
      </c>
      <c r="J80" s="66">
        <v>2.63</v>
      </c>
      <c r="K80" s="66">
        <v>34.03</v>
      </c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</row>
    <row r="81" customFormat="1" spans="1:157">
      <c r="A81" s="53"/>
      <c r="B81" s="57" t="s">
        <v>16</v>
      </c>
      <c r="C81" s="57" t="s">
        <v>203</v>
      </c>
      <c r="D81" s="57" t="s">
        <v>14</v>
      </c>
      <c r="E81" s="58" t="s">
        <v>204</v>
      </c>
      <c r="F81" s="57" t="s">
        <v>205</v>
      </c>
      <c r="G81" s="59" t="s">
        <v>20</v>
      </c>
      <c r="H81" s="59">
        <v>3.3</v>
      </c>
      <c r="I81" s="66">
        <v>134.66</v>
      </c>
      <c r="J81" s="66">
        <v>164.91</v>
      </c>
      <c r="K81" s="66">
        <v>544.2</v>
      </c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</row>
    <row r="82" customFormat="1" spans="1:157">
      <c r="A82" s="53"/>
      <c r="B82" s="57" t="s">
        <v>16</v>
      </c>
      <c r="C82" s="57" t="s">
        <v>206</v>
      </c>
      <c r="D82" s="57" t="s">
        <v>14</v>
      </c>
      <c r="E82" s="58" t="s">
        <v>207</v>
      </c>
      <c r="F82" s="57" t="s">
        <v>208</v>
      </c>
      <c r="G82" s="59" t="s">
        <v>98</v>
      </c>
      <c r="H82" s="59">
        <v>15.96</v>
      </c>
      <c r="I82" s="66">
        <v>12.43</v>
      </c>
      <c r="J82" s="66">
        <v>15.22</v>
      </c>
      <c r="K82" s="66">
        <v>242.91</v>
      </c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</row>
    <row r="83" customFormat="1" spans="1:157">
      <c r="A83" s="53"/>
      <c r="B83" s="57" t="s">
        <v>16</v>
      </c>
      <c r="C83" s="57" t="s">
        <v>209</v>
      </c>
      <c r="D83" s="57" t="s">
        <v>14</v>
      </c>
      <c r="E83" s="58" t="s">
        <v>210</v>
      </c>
      <c r="F83" s="57" t="s">
        <v>211</v>
      </c>
      <c r="G83" s="59" t="s">
        <v>54</v>
      </c>
      <c r="H83" s="59">
        <v>1.27</v>
      </c>
      <c r="I83" s="66">
        <v>537.84</v>
      </c>
      <c r="J83" s="66">
        <v>658.69</v>
      </c>
      <c r="K83" s="66">
        <v>836.53</v>
      </c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</row>
    <row r="84" customFormat="1" spans="1:157">
      <c r="A84" s="53"/>
      <c r="B84" s="57" t="s">
        <v>16</v>
      </c>
      <c r="C84" s="57" t="s">
        <v>212</v>
      </c>
      <c r="D84" s="57" t="s">
        <v>14</v>
      </c>
      <c r="E84" s="58" t="s">
        <v>213</v>
      </c>
      <c r="F84" s="57" t="s">
        <v>214</v>
      </c>
      <c r="G84" s="59" t="s">
        <v>20</v>
      </c>
      <c r="H84" s="59">
        <v>37.09</v>
      </c>
      <c r="I84" s="66">
        <v>27.14</v>
      </c>
      <c r="J84" s="66">
        <v>33.23</v>
      </c>
      <c r="K84" s="66">
        <v>1232.5</v>
      </c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</row>
    <row r="85" spans="2:11">
      <c r="B85" s="50" t="s">
        <v>72</v>
      </c>
      <c r="C85" s="50" t="s">
        <v>215</v>
      </c>
      <c r="D85" s="50" t="s">
        <v>14</v>
      </c>
      <c r="E85" s="51"/>
      <c r="F85" s="50" t="s">
        <v>216</v>
      </c>
      <c r="G85" s="52" t="s">
        <v>11</v>
      </c>
      <c r="H85" s="52">
        <v>0</v>
      </c>
      <c r="I85" s="64">
        <v>0</v>
      </c>
      <c r="J85" s="64">
        <v>0</v>
      </c>
      <c r="K85" s="64">
        <f>SUM(K86:K89)</f>
        <v>2065.06647456861</v>
      </c>
    </row>
    <row r="86" customFormat="1" spans="1:157">
      <c r="A86" s="53"/>
      <c r="B86" s="57" t="s">
        <v>16</v>
      </c>
      <c r="C86" s="57" t="s">
        <v>217</v>
      </c>
      <c r="D86" s="57" t="s">
        <v>14</v>
      </c>
      <c r="E86" s="58" t="s">
        <v>218</v>
      </c>
      <c r="F86" s="57" t="s">
        <v>219</v>
      </c>
      <c r="G86" s="59" t="s">
        <v>20</v>
      </c>
      <c r="H86" s="59">
        <v>15.15</v>
      </c>
      <c r="I86" s="66">
        <v>28.29</v>
      </c>
      <c r="J86" s="66">
        <v>34.64</v>
      </c>
      <c r="K86" s="66">
        <v>524.79</v>
      </c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</row>
    <row r="87" customFormat="1" spans="1:157">
      <c r="A87" s="53"/>
      <c r="B87" s="57" t="s">
        <v>16</v>
      </c>
      <c r="C87" s="57" t="s">
        <v>220</v>
      </c>
      <c r="D87" s="57" t="s">
        <v>14</v>
      </c>
      <c r="E87" s="58" t="s">
        <v>221</v>
      </c>
      <c r="F87" s="57" t="s">
        <v>222</v>
      </c>
      <c r="G87" s="59" t="s">
        <v>98</v>
      </c>
      <c r="H87" s="59">
        <v>8.18</v>
      </c>
      <c r="I87" s="66">
        <v>10.37</v>
      </c>
      <c r="J87" s="66">
        <v>12.7</v>
      </c>
      <c r="K87" s="66">
        <v>103.88</v>
      </c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</row>
    <row r="88" customFormat="1" spans="1:157">
      <c r="A88" s="53"/>
      <c r="B88" s="57" t="s">
        <v>16</v>
      </c>
      <c r="C88" s="57" t="s">
        <v>223</v>
      </c>
      <c r="D88" s="57" t="s">
        <v>14</v>
      </c>
      <c r="E88" s="58" t="s">
        <v>224</v>
      </c>
      <c r="F88" s="57" t="s">
        <v>225</v>
      </c>
      <c r="G88" s="59" t="s">
        <v>98</v>
      </c>
      <c r="H88" s="59">
        <v>13.31</v>
      </c>
      <c r="I88" s="66">
        <v>9.41</v>
      </c>
      <c r="J88" s="66">
        <v>11.52</v>
      </c>
      <c r="K88" s="66">
        <v>153.33</v>
      </c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</row>
    <row r="89" customFormat="1" spans="1:157">
      <c r="A89" s="53"/>
      <c r="B89" s="57" t="s">
        <v>16</v>
      </c>
      <c r="C89" s="57" t="s">
        <v>226</v>
      </c>
      <c r="D89" s="57" t="s">
        <v>27</v>
      </c>
      <c r="E89" s="57" t="s">
        <v>187</v>
      </c>
      <c r="F89" s="57" t="s">
        <v>188</v>
      </c>
      <c r="G89" s="59" t="s">
        <v>54</v>
      </c>
      <c r="H89" s="59">
        <v>1.69</v>
      </c>
      <c r="I89" s="66">
        <v>619.915842</v>
      </c>
      <c r="J89" s="66">
        <f>I89*22.47%+I89</f>
        <v>759.2109316974</v>
      </c>
      <c r="K89" s="66">
        <f>J89*H89</f>
        <v>1283.06647456861</v>
      </c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</row>
    <row r="90" spans="2:11">
      <c r="B90" s="50" t="s">
        <v>72</v>
      </c>
      <c r="C90" s="50" t="s">
        <v>227</v>
      </c>
      <c r="D90" s="50" t="s">
        <v>14</v>
      </c>
      <c r="E90" s="51"/>
      <c r="F90" s="50" t="s">
        <v>228</v>
      </c>
      <c r="G90" s="52" t="s">
        <v>11</v>
      </c>
      <c r="H90" s="52">
        <v>0</v>
      </c>
      <c r="I90" s="64">
        <v>0</v>
      </c>
      <c r="J90" s="64">
        <v>0</v>
      </c>
      <c r="K90" s="64">
        <f>SUM(K91:K94)</f>
        <v>258615.119652728</v>
      </c>
    </row>
    <row r="91" customFormat="1" spans="1:157">
      <c r="A91" s="53"/>
      <c r="B91" s="57" t="s">
        <v>16</v>
      </c>
      <c r="C91" s="57" t="s">
        <v>229</v>
      </c>
      <c r="D91" s="57" t="s">
        <v>27</v>
      </c>
      <c r="E91" s="57" t="s">
        <v>230</v>
      </c>
      <c r="F91" s="57" t="s">
        <v>231</v>
      </c>
      <c r="G91" s="59">
        <v>0</v>
      </c>
      <c r="H91" s="59">
        <v>19006</v>
      </c>
      <c r="I91" s="66">
        <v>9.873318</v>
      </c>
      <c r="J91" s="66">
        <f>I91*22.47%+I91</f>
        <v>12.0918525546</v>
      </c>
      <c r="K91" s="66">
        <f>J91*H91</f>
        <v>229817.749652728</v>
      </c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</row>
    <row r="92" customFormat="1" spans="1:157">
      <c r="A92" s="53"/>
      <c r="B92" s="57" t="s">
        <v>16</v>
      </c>
      <c r="C92" s="57" t="s">
        <v>232</v>
      </c>
      <c r="D92" s="57" t="s">
        <v>14</v>
      </c>
      <c r="E92" s="58" t="s">
        <v>233</v>
      </c>
      <c r="F92" s="57" t="s">
        <v>234</v>
      </c>
      <c r="G92" s="59" t="s">
        <v>20</v>
      </c>
      <c r="H92" s="59">
        <v>1611.6</v>
      </c>
      <c r="I92" s="66">
        <v>11.57</v>
      </c>
      <c r="J92" s="66">
        <v>14.16</v>
      </c>
      <c r="K92" s="66">
        <v>22820.25</v>
      </c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</row>
    <row r="93" customFormat="1" spans="1:157">
      <c r="A93" s="53"/>
      <c r="B93" s="57" t="s">
        <v>16</v>
      </c>
      <c r="C93" s="57" t="s">
        <v>235</v>
      </c>
      <c r="D93" s="57" t="s">
        <v>14</v>
      </c>
      <c r="E93" s="58" t="s">
        <v>236</v>
      </c>
      <c r="F93" s="57" t="s">
        <v>237</v>
      </c>
      <c r="G93" s="59" t="s">
        <v>20</v>
      </c>
      <c r="H93" s="59">
        <v>227.7</v>
      </c>
      <c r="I93" s="66">
        <v>10.8</v>
      </c>
      <c r="J93" s="66">
        <v>13.22</v>
      </c>
      <c r="K93" s="66">
        <v>3010.19</v>
      </c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</row>
    <row r="94" customFormat="1" spans="1:157">
      <c r="A94" s="53"/>
      <c r="B94" s="57" t="s">
        <v>16</v>
      </c>
      <c r="C94" s="57" t="s">
        <v>238</v>
      </c>
      <c r="D94" s="57" t="s">
        <v>14</v>
      </c>
      <c r="E94" s="58" t="s">
        <v>239</v>
      </c>
      <c r="F94" s="57" t="s">
        <v>240</v>
      </c>
      <c r="G94" s="59" t="s">
        <v>20</v>
      </c>
      <c r="H94" s="59">
        <v>227.7</v>
      </c>
      <c r="I94" s="66">
        <v>10.64</v>
      </c>
      <c r="J94" s="66">
        <v>13.03</v>
      </c>
      <c r="K94" s="66">
        <v>2966.93</v>
      </c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</row>
    <row r="95" customFormat="1" spans="1:157">
      <c r="A95" s="53"/>
      <c r="B95" s="54" t="s">
        <v>12</v>
      </c>
      <c r="C95" s="54" t="s">
        <v>241</v>
      </c>
      <c r="D95" s="54" t="s">
        <v>14</v>
      </c>
      <c r="E95" s="55"/>
      <c r="F95" s="54" t="s">
        <v>242</v>
      </c>
      <c r="G95" s="56" t="s">
        <v>11</v>
      </c>
      <c r="H95" s="56">
        <v>0</v>
      </c>
      <c r="I95" s="65">
        <v>0</v>
      </c>
      <c r="J95" s="65">
        <v>0</v>
      </c>
      <c r="K95" s="65">
        <f>K96+K98+K104+K109</f>
        <v>167242.88</v>
      </c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</row>
    <row r="96" spans="2:11">
      <c r="B96" s="50" t="s">
        <v>72</v>
      </c>
      <c r="C96" s="50" t="s">
        <v>243</v>
      </c>
      <c r="D96" s="50" t="s">
        <v>14</v>
      </c>
      <c r="E96" s="51"/>
      <c r="F96" s="50" t="s">
        <v>244</v>
      </c>
      <c r="G96" s="52" t="s">
        <v>11</v>
      </c>
      <c r="H96" s="52">
        <v>0</v>
      </c>
      <c r="I96" s="64">
        <v>0</v>
      </c>
      <c r="J96" s="64">
        <v>0</v>
      </c>
      <c r="K96" s="64">
        <f>K97</f>
        <v>1193.66</v>
      </c>
    </row>
    <row r="97" customFormat="1" spans="1:157">
      <c r="A97" s="53"/>
      <c r="B97" s="57" t="s">
        <v>16</v>
      </c>
      <c r="C97" s="57" t="s">
        <v>245</v>
      </c>
      <c r="D97" s="57" t="s">
        <v>14</v>
      </c>
      <c r="E97" s="58" t="s">
        <v>246</v>
      </c>
      <c r="F97" s="57" t="s">
        <v>247</v>
      </c>
      <c r="G97" s="59" t="s">
        <v>20</v>
      </c>
      <c r="H97" s="59">
        <v>4.8</v>
      </c>
      <c r="I97" s="66">
        <v>203.06</v>
      </c>
      <c r="J97" s="66">
        <v>248.68</v>
      </c>
      <c r="K97" s="66">
        <v>1193.66</v>
      </c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</row>
    <row r="98" spans="2:11">
      <c r="B98" s="50" t="s">
        <v>72</v>
      </c>
      <c r="C98" s="50" t="s">
        <v>248</v>
      </c>
      <c r="D98" s="50" t="s">
        <v>14</v>
      </c>
      <c r="E98" s="51"/>
      <c r="F98" s="50" t="s">
        <v>249</v>
      </c>
      <c r="G98" s="52" t="s">
        <v>11</v>
      </c>
      <c r="H98" s="52">
        <v>0</v>
      </c>
      <c r="I98" s="64">
        <v>0</v>
      </c>
      <c r="J98" s="64">
        <v>0</v>
      </c>
      <c r="K98" s="64">
        <f>SUM(K99:K103)</f>
        <v>140336.41</v>
      </c>
    </row>
    <row r="99" customFormat="1" spans="1:157">
      <c r="A99" s="53"/>
      <c r="B99" s="57" t="s">
        <v>16</v>
      </c>
      <c r="C99" s="57" t="s">
        <v>250</v>
      </c>
      <c r="D99" s="57" t="s">
        <v>14</v>
      </c>
      <c r="E99" s="58" t="s">
        <v>251</v>
      </c>
      <c r="F99" s="57" t="s">
        <v>252</v>
      </c>
      <c r="G99" s="59" t="s">
        <v>20</v>
      </c>
      <c r="H99" s="59">
        <v>823.51</v>
      </c>
      <c r="I99" s="66">
        <v>68.48</v>
      </c>
      <c r="J99" s="66">
        <v>83.86</v>
      </c>
      <c r="K99" s="66">
        <v>69059.54</v>
      </c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</row>
    <row r="100" customFormat="1" spans="1:157">
      <c r="A100" s="53"/>
      <c r="B100" s="57" t="s">
        <v>16</v>
      </c>
      <c r="C100" s="57" t="s">
        <v>253</v>
      </c>
      <c r="D100" s="57" t="s">
        <v>14</v>
      </c>
      <c r="E100" s="58" t="s">
        <v>254</v>
      </c>
      <c r="F100" s="57" t="s">
        <v>255</v>
      </c>
      <c r="G100" s="59" t="s">
        <v>20</v>
      </c>
      <c r="H100" s="59">
        <v>933.85</v>
      </c>
      <c r="I100" s="66">
        <v>50.74</v>
      </c>
      <c r="J100" s="66">
        <v>62.14</v>
      </c>
      <c r="K100" s="66">
        <v>58029.43</v>
      </c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</row>
    <row r="101" customFormat="1" spans="1:157">
      <c r="A101" s="53"/>
      <c r="B101" s="57" t="s">
        <v>16</v>
      </c>
      <c r="C101" s="57" t="s">
        <v>256</v>
      </c>
      <c r="D101" s="57" t="s">
        <v>14</v>
      </c>
      <c r="E101" s="58" t="s">
        <v>257</v>
      </c>
      <c r="F101" s="57" t="s">
        <v>258</v>
      </c>
      <c r="G101" s="59" t="s">
        <v>20</v>
      </c>
      <c r="H101" s="59">
        <v>17.16</v>
      </c>
      <c r="I101" s="66">
        <v>87.89</v>
      </c>
      <c r="J101" s="66">
        <v>107.63</v>
      </c>
      <c r="K101" s="66">
        <v>1846.93</v>
      </c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</row>
    <row r="102" customFormat="1" spans="1:157">
      <c r="A102" s="53"/>
      <c r="B102" s="57" t="s">
        <v>16</v>
      </c>
      <c r="C102" s="57" t="s">
        <v>259</v>
      </c>
      <c r="D102" s="57" t="s">
        <v>14</v>
      </c>
      <c r="E102" s="58" t="s">
        <v>260</v>
      </c>
      <c r="F102" s="57" t="s">
        <v>261</v>
      </c>
      <c r="G102" s="59" t="s">
        <v>32</v>
      </c>
      <c r="H102" s="59">
        <v>639.94</v>
      </c>
      <c r="I102" s="66">
        <v>11.72</v>
      </c>
      <c r="J102" s="66">
        <v>14.35</v>
      </c>
      <c r="K102" s="66">
        <v>9183.13</v>
      </c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</row>
    <row r="103" customFormat="1" spans="1:157">
      <c r="A103" s="53"/>
      <c r="B103" s="57" t="s">
        <v>16</v>
      </c>
      <c r="C103" s="57" t="s">
        <v>262</v>
      </c>
      <c r="D103" s="57" t="s">
        <v>14</v>
      </c>
      <c r="E103" s="58" t="s">
        <v>263</v>
      </c>
      <c r="F103" s="57" t="s">
        <v>264</v>
      </c>
      <c r="G103" s="59" t="s">
        <v>20</v>
      </c>
      <c r="H103" s="59">
        <v>14.71</v>
      </c>
      <c r="I103" s="66">
        <v>123.09</v>
      </c>
      <c r="J103" s="66">
        <v>150.74</v>
      </c>
      <c r="K103" s="66">
        <v>2217.38</v>
      </c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</row>
    <row r="104" spans="2:11">
      <c r="B104" s="50" t="s">
        <v>72</v>
      </c>
      <c r="C104" s="50" t="s">
        <v>265</v>
      </c>
      <c r="D104" s="50" t="s">
        <v>14</v>
      </c>
      <c r="E104" s="51"/>
      <c r="F104" s="50" t="s">
        <v>175</v>
      </c>
      <c r="G104" s="52" t="s">
        <v>11</v>
      </c>
      <c r="H104" s="52">
        <v>0</v>
      </c>
      <c r="I104" s="64">
        <v>0</v>
      </c>
      <c r="J104" s="64">
        <v>0</v>
      </c>
      <c r="K104" s="64">
        <f>SUM(K105:K108)</f>
        <v>12446.98</v>
      </c>
    </row>
    <row r="105" customFormat="1" spans="1:157">
      <c r="A105" s="53"/>
      <c r="B105" s="57" t="s">
        <v>16</v>
      </c>
      <c r="C105" s="57" t="s">
        <v>266</v>
      </c>
      <c r="D105" s="57" t="s">
        <v>14</v>
      </c>
      <c r="E105" s="58" t="s">
        <v>267</v>
      </c>
      <c r="F105" s="57" t="s">
        <v>268</v>
      </c>
      <c r="G105" s="59" t="s">
        <v>32</v>
      </c>
      <c r="H105" s="59">
        <v>72.94</v>
      </c>
      <c r="I105" s="66">
        <v>49.22</v>
      </c>
      <c r="J105" s="66">
        <v>60.27</v>
      </c>
      <c r="K105" s="66">
        <v>4396.09</v>
      </c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</row>
    <row r="106" customFormat="1" spans="1:157">
      <c r="A106" s="53"/>
      <c r="B106" s="57" t="s">
        <v>16</v>
      </c>
      <c r="C106" s="57" t="s">
        <v>269</v>
      </c>
      <c r="D106" s="57" t="s">
        <v>14</v>
      </c>
      <c r="E106" s="58" t="s">
        <v>270</v>
      </c>
      <c r="F106" s="57" t="s">
        <v>271</v>
      </c>
      <c r="G106" s="59" t="s">
        <v>32</v>
      </c>
      <c r="H106" s="59">
        <v>2.9</v>
      </c>
      <c r="I106" s="66">
        <v>60.04</v>
      </c>
      <c r="J106" s="66">
        <v>73.53</v>
      </c>
      <c r="K106" s="66">
        <v>213.23</v>
      </c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</row>
    <row r="107" customFormat="1" spans="1:157">
      <c r="A107" s="53"/>
      <c r="B107" s="57" t="s">
        <v>16</v>
      </c>
      <c r="C107" s="57" t="s">
        <v>272</v>
      </c>
      <c r="D107" s="57" t="s">
        <v>14</v>
      </c>
      <c r="E107" s="58" t="s">
        <v>273</v>
      </c>
      <c r="F107" s="57" t="s">
        <v>274</v>
      </c>
      <c r="G107" s="59" t="s">
        <v>32</v>
      </c>
      <c r="H107" s="59">
        <v>85.5</v>
      </c>
      <c r="I107" s="66">
        <v>37.62</v>
      </c>
      <c r="J107" s="66">
        <v>46.07</v>
      </c>
      <c r="K107" s="66">
        <v>3938.98</v>
      </c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</row>
    <row r="108" customFormat="1" spans="1:157">
      <c r="A108" s="53"/>
      <c r="B108" s="57" t="s">
        <v>16</v>
      </c>
      <c r="C108" s="57" t="s">
        <v>275</v>
      </c>
      <c r="D108" s="57" t="s">
        <v>14</v>
      </c>
      <c r="E108" s="58" t="s">
        <v>276</v>
      </c>
      <c r="F108" s="57" t="s">
        <v>277</v>
      </c>
      <c r="G108" s="59" t="s">
        <v>32</v>
      </c>
      <c r="H108" s="59">
        <v>71.3</v>
      </c>
      <c r="I108" s="66">
        <v>44.65</v>
      </c>
      <c r="J108" s="66">
        <v>54.68</v>
      </c>
      <c r="K108" s="66">
        <v>3898.68</v>
      </c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</row>
    <row r="109" spans="2:11">
      <c r="B109" s="50" t="s">
        <v>72</v>
      </c>
      <c r="C109" s="50" t="s">
        <v>278</v>
      </c>
      <c r="D109" s="50" t="s">
        <v>14</v>
      </c>
      <c r="E109" s="51"/>
      <c r="F109" s="50" t="s">
        <v>279</v>
      </c>
      <c r="G109" s="52" t="s">
        <v>11</v>
      </c>
      <c r="H109" s="52">
        <v>0</v>
      </c>
      <c r="I109" s="64">
        <v>0</v>
      </c>
      <c r="J109" s="64">
        <f>I109*22.47%+I109</f>
        <v>0</v>
      </c>
      <c r="K109" s="64">
        <f>SUM(K110:K112)</f>
        <v>13265.83</v>
      </c>
    </row>
    <row r="110" customFormat="1" spans="1:157">
      <c r="A110" s="53"/>
      <c r="B110" s="57" t="s">
        <v>16</v>
      </c>
      <c r="C110" s="57" t="s">
        <v>280</v>
      </c>
      <c r="D110" s="57" t="s">
        <v>14</v>
      </c>
      <c r="E110" s="58" t="s">
        <v>281</v>
      </c>
      <c r="F110" s="57" t="s">
        <v>282</v>
      </c>
      <c r="G110" s="59" t="s">
        <v>20</v>
      </c>
      <c r="H110" s="59">
        <v>14.36</v>
      </c>
      <c r="I110" s="66">
        <v>536.53</v>
      </c>
      <c r="J110" s="66">
        <v>657.08</v>
      </c>
      <c r="K110" s="66">
        <v>9435.66</v>
      </c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</row>
    <row r="111" customFormat="1" spans="1:157">
      <c r="A111" s="53"/>
      <c r="B111" s="57" t="s">
        <v>16</v>
      </c>
      <c r="C111" s="57" t="s">
        <v>283</v>
      </c>
      <c r="D111" s="57" t="s">
        <v>14</v>
      </c>
      <c r="E111" s="58" t="s">
        <v>284</v>
      </c>
      <c r="F111" s="57" t="s">
        <v>285</v>
      </c>
      <c r="G111" s="59" t="s">
        <v>20</v>
      </c>
      <c r="H111" s="59">
        <v>5.94</v>
      </c>
      <c r="I111" s="66">
        <v>283.73</v>
      </c>
      <c r="J111" s="66">
        <v>347.48</v>
      </c>
      <c r="K111" s="66">
        <v>2064.03</v>
      </c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</row>
    <row r="112" customFormat="1" spans="1:157">
      <c r="A112" s="53"/>
      <c r="B112" s="57" t="s">
        <v>16</v>
      </c>
      <c r="C112" s="57" t="s">
        <v>286</v>
      </c>
      <c r="D112" s="57" t="s">
        <v>14</v>
      </c>
      <c r="E112" s="58" t="s">
        <v>287</v>
      </c>
      <c r="F112" s="57" t="s">
        <v>288</v>
      </c>
      <c r="G112" s="59" t="s">
        <v>20</v>
      </c>
      <c r="H112" s="59">
        <v>5.38</v>
      </c>
      <c r="I112" s="66">
        <v>268.05</v>
      </c>
      <c r="J112" s="66">
        <v>328.28</v>
      </c>
      <c r="K112" s="66">
        <v>1766.14</v>
      </c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</row>
    <row r="113" customFormat="1" spans="1:157">
      <c r="A113" s="53"/>
      <c r="B113" s="54" t="s">
        <v>12</v>
      </c>
      <c r="C113" s="54" t="s">
        <v>289</v>
      </c>
      <c r="D113" s="54" t="s">
        <v>14</v>
      </c>
      <c r="E113" s="55"/>
      <c r="F113" s="54" t="s">
        <v>290</v>
      </c>
      <c r="G113" s="56" t="s">
        <v>11</v>
      </c>
      <c r="H113" s="56">
        <v>0</v>
      </c>
      <c r="I113" s="65">
        <v>0</v>
      </c>
      <c r="J113" s="65">
        <v>0</v>
      </c>
      <c r="K113" s="65">
        <f>K114+K121+K126+K134+K152+K155</f>
        <v>463172.882439326</v>
      </c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</row>
    <row r="114" spans="2:11">
      <c r="B114" s="50" t="s">
        <v>72</v>
      </c>
      <c r="C114" s="50" t="s">
        <v>291</v>
      </c>
      <c r="D114" s="50" t="s">
        <v>14</v>
      </c>
      <c r="E114" s="51"/>
      <c r="F114" s="50" t="s">
        <v>292</v>
      </c>
      <c r="G114" s="52" t="s">
        <v>11</v>
      </c>
      <c r="H114" s="52">
        <v>0</v>
      </c>
      <c r="I114" s="64">
        <v>0</v>
      </c>
      <c r="J114" s="64">
        <v>0</v>
      </c>
      <c r="K114" s="64">
        <f>SUM(K115:K120)</f>
        <v>56248.7192383529</v>
      </c>
    </row>
    <row r="115" customFormat="1" spans="1:157">
      <c r="A115" s="53"/>
      <c r="B115" s="57" t="s">
        <v>16</v>
      </c>
      <c r="C115" s="57" t="s">
        <v>293</v>
      </c>
      <c r="D115" s="57" t="s">
        <v>27</v>
      </c>
      <c r="E115" s="57" t="s">
        <v>294</v>
      </c>
      <c r="F115" s="57" t="s">
        <v>295</v>
      </c>
      <c r="G115" s="59" t="s">
        <v>25</v>
      </c>
      <c r="H115" s="59">
        <v>17</v>
      </c>
      <c r="I115" s="66">
        <v>944.583588</v>
      </c>
      <c r="J115" s="66">
        <f t="shared" ref="J115:J121" si="0">I115*22.47%+I115</f>
        <v>1156.8315202236</v>
      </c>
      <c r="K115" s="66">
        <f t="shared" ref="K115:K120" si="1">J115*H115</f>
        <v>19666.1358438012</v>
      </c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</row>
    <row r="116" customFormat="1" spans="1:157">
      <c r="A116" s="53"/>
      <c r="B116" s="57" t="s">
        <v>16</v>
      </c>
      <c r="C116" s="57" t="s">
        <v>296</v>
      </c>
      <c r="D116" s="57" t="s">
        <v>27</v>
      </c>
      <c r="E116" s="57" t="s">
        <v>297</v>
      </c>
      <c r="F116" s="57" t="s">
        <v>298</v>
      </c>
      <c r="G116" s="59" t="s">
        <v>25</v>
      </c>
      <c r="H116" s="59">
        <v>2</v>
      </c>
      <c r="I116" s="66">
        <v>1566.110208</v>
      </c>
      <c r="J116" s="66">
        <f t="shared" si="0"/>
        <v>1918.0151717376</v>
      </c>
      <c r="K116" s="66">
        <f t="shared" si="1"/>
        <v>3836.0303434752</v>
      </c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</row>
    <row r="117" customFormat="1" spans="1:157">
      <c r="A117" s="53"/>
      <c r="B117" s="57" t="s">
        <v>16</v>
      </c>
      <c r="C117" s="57" t="s">
        <v>299</v>
      </c>
      <c r="D117" s="57" t="s">
        <v>27</v>
      </c>
      <c r="E117" s="57" t="s">
        <v>300</v>
      </c>
      <c r="F117" s="57" t="s">
        <v>301</v>
      </c>
      <c r="G117" s="59" t="s">
        <v>25</v>
      </c>
      <c r="H117" s="59">
        <v>4</v>
      </c>
      <c r="I117" s="66">
        <v>944.583588</v>
      </c>
      <c r="J117" s="66">
        <f t="shared" si="0"/>
        <v>1156.8315202236</v>
      </c>
      <c r="K117" s="66">
        <f t="shared" si="1"/>
        <v>4627.3260808944</v>
      </c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</row>
    <row r="118" customFormat="1" spans="1:157">
      <c r="A118" s="53"/>
      <c r="B118" s="57" t="s">
        <v>16</v>
      </c>
      <c r="C118" s="57" t="s">
        <v>302</v>
      </c>
      <c r="D118" s="57" t="s">
        <v>27</v>
      </c>
      <c r="E118" s="57" t="s">
        <v>303</v>
      </c>
      <c r="F118" s="57" t="s">
        <v>304</v>
      </c>
      <c r="G118" s="59" t="s">
        <v>25</v>
      </c>
      <c r="H118" s="59">
        <v>10</v>
      </c>
      <c r="I118" s="66">
        <v>1566.110208</v>
      </c>
      <c r="J118" s="66">
        <f t="shared" si="0"/>
        <v>1918.0151717376</v>
      </c>
      <c r="K118" s="66">
        <f t="shared" si="1"/>
        <v>19180.151717376</v>
      </c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</row>
    <row r="119" customFormat="1" spans="1:157">
      <c r="A119" s="53"/>
      <c r="B119" s="57" t="s">
        <v>16</v>
      </c>
      <c r="C119" s="57" t="s">
        <v>305</v>
      </c>
      <c r="D119" s="57" t="s">
        <v>27</v>
      </c>
      <c r="E119" s="57" t="s">
        <v>306</v>
      </c>
      <c r="F119" s="57" t="s">
        <v>307</v>
      </c>
      <c r="G119" s="59" t="s">
        <v>25</v>
      </c>
      <c r="H119" s="59">
        <v>8</v>
      </c>
      <c r="I119" s="66">
        <v>872.257152</v>
      </c>
      <c r="J119" s="66">
        <f t="shared" si="0"/>
        <v>1068.2533340544</v>
      </c>
      <c r="K119" s="66">
        <f t="shared" si="1"/>
        <v>8546.0266724352</v>
      </c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</row>
    <row r="120" customFormat="1" spans="1:157">
      <c r="A120" s="53"/>
      <c r="B120" s="57" t="s">
        <v>16</v>
      </c>
      <c r="C120" s="57" t="s">
        <v>308</v>
      </c>
      <c r="D120" s="57" t="s">
        <v>27</v>
      </c>
      <c r="E120" s="57" t="s">
        <v>309</v>
      </c>
      <c r="F120" s="57" t="s">
        <v>310</v>
      </c>
      <c r="G120" s="59" t="s">
        <v>20</v>
      </c>
      <c r="H120" s="59">
        <v>2.3</v>
      </c>
      <c r="I120" s="66">
        <v>139.536774</v>
      </c>
      <c r="J120" s="66">
        <f t="shared" si="0"/>
        <v>170.8906871178</v>
      </c>
      <c r="K120" s="66">
        <f t="shared" si="1"/>
        <v>393.04858037094</v>
      </c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</row>
    <row r="121" spans="2:11">
      <c r="B121" s="50" t="s">
        <v>72</v>
      </c>
      <c r="C121" s="50" t="s">
        <v>311</v>
      </c>
      <c r="D121" s="50" t="s">
        <v>14</v>
      </c>
      <c r="E121" s="51"/>
      <c r="F121" s="50" t="s">
        <v>312</v>
      </c>
      <c r="G121" s="52" t="s">
        <v>11</v>
      </c>
      <c r="H121" s="52">
        <v>0</v>
      </c>
      <c r="I121" s="64">
        <v>0</v>
      </c>
      <c r="J121" s="64">
        <f t="shared" si="0"/>
        <v>0</v>
      </c>
      <c r="K121" s="64">
        <f>SUM(K122:K125)</f>
        <v>10797.2299096854</v>
      </c>
    </row>
    <row r="122" customFormat="1" spans="1:157">
      <c r="A122" s="53"/>
      <c r="B122" s="57" t="s">
        <v>16</v>
      </c>
      <c r="C122" s="57" t="s">
        <v>313</v>
      </c>
      <c r="D122" s="57" t="s">
        <v>14</v>
      </c>
      <c r="E122" s="58" t="s">
        <v>314</v>
      </c>
      <c r="F122" s="57" t="s">
        <v>315</v>
      </c>
      <c r="G122" s="59" t="s">
        <v>25</v>
      </c>
      <c r="H122" s="59">
        <v>8</v>
      </c>
      <c r="I122" s="66">
        <v>76.66</v>
      </c>
      <c r="J122" s="66">
        <v>93.88</v>
      </c>
      <c r="K122" s="66">
        <v>751.04</v>
      </c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</row>
    <row r="123" customFormat="1" spans="1:157">
      <c r="A123" s="53"/>
      <c r="B123" s="57" t="s">
        <v>16</v>
      </c>
      <c r="C123" s="57" t="s">
        <v>316</v>
      </c>
      <c r="D123" s="57" t="s">
        <v>14</v>
      </c>
      <c r="E123" s="58" t="s">
        <v>317</v>
      </c>
      <c r="F123" s="57" t="s">
        <v>318</v>
      </c>
      <c r="G123" s="59" t="s">
        <v>25</v>
      </c>
      <c r="H123" s="59">
        <v>4</v>
      </c>
      <c r="I123" s="66">
        <v>273.83</v>
      </c>
      <c r="J123" s="66">
        <v>335.35</v>
      </c>
      <c r="K123" s="66">
        <v>1341.4</v>
      </c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</row>
    <row r="124" customFormat="1" spans="1:157">
      <c r="A124" s="53"/>
      <c r="B124" s="57" t="s">
        <v>16</v>
      </c>
      <c r="C124" s="57" t="s">
        <v>319</v>
      </c>
      <c r="D124" s="57" t="s">
        <v>27</v>
      </c>
      <c r="E124" s="57" t="s">
        <v>320</v>
      </c>
      <c r="F124" s="57" t="s">
        <v>321</v>
      </c>
      <c r="G124" s="59" t="s">
        <v>20</v>
      </c>
      <c r="H124" s="59">
        <v>19.84</v>
      </c>
      <c r="I124" s="66">
        <v>178.579362</v>
      </c>
      <c r="J124" s="66">
        <f>I124*22.47%+I124</f>
        <v>218.7061446414</v>
      </c>
      <c r="K124" s="66">
        <f>J124*H124</f>
        <v>4339.12990968538</v>
      </c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</row>
    <row r="125" customFormat="1" spans="1:157">
      <c r="A125" s="53"/>
      <c r="B125" s="57" t="s">
        <v>16</v>
      </c>
      <c r="C125" s="57" t="s">
        <v>322</v>
      </c>
      <c r="D125" s="57" t="s">
        <v>14</v>
      </c>
      <c r="E125" s="58" t="s">
        <v>323</v>
      </c>
      <c r="F125" s="57" t="s">
        <v>324</v>
      </c>
      <c r="G125" s="59" t="s">
        <v>20</v>
      </c>
      <c r="H125" s="59">
        <v>205.25</v>
      </c>
      <c r="I125" s="66">
        <v>17.37</v>
      </c>
      <c r="J125" s="66">
        <v>21.27</v>
      </c>
      <c r="K125" s="66">
        <v>4365.66</v>
      </c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</row>
    <row r="126" spans="2:11">
      <c r="B126" s="50" t="s">
        <v>72</v>
      </c>
      <c r="C126" s="50" t="s">
        <v>325</v>
      </c>
      <c r="D126" s="50" t="s">
        <v>14</v>
      </c>
      <c r="E126" s="51"/>
      <c r="F126" s="50" t="s">
        <v>326</v>
      </c>
      <c r="G126" s="52" t="s">
        <v>11</v>
      </c>
      <c r="H126" s="52">
        <v>0</v>
      </c>
      <c r="I126" s="64">
        <v>0</v>
      </c>
      <c r="J126" s="64">
        <f t="shared" ref="J126:J166" si="2">I126*22.47%+I126</f>
        <v>0</v>
      </c>
      <c r="K126" s="64">
        <f>SUM(K127:K133)</f>
        <v>84585.0260347826</v>
      </c>
    </row>
    <row r="127" customFormat="1" spans="1:157">
      <c r="A127" s="53"/>
      <c r="B127" s="57" t="s">
        <v>16</v>
      </c>
      <c r="C127" s="57" t="s">
        <v>327</v>
      </c>
      <c r="D127" s="57" t="s">
        <v>27</v>
      </c>
      <c r="E127" s="57" t="s">
        <v>328</v>
      </c>
      <c r="F127" s="57" t="s">
        <v>329</v>
      </c>
      <c r="G127" s="59" t="s">
        <v>25</v>
      </c>
      <c r="H127" s="59">
        <v>1</v>
      </c>
      <c r="I127" s="66">
        <v>714.70971</v>
      </c>
      <c r="J127" s="66">
        <f t="shared" si="2"/>
        <v>875.304981837</v>
      </c>
      <c r="K127" s="66">
        <f t="shared" ref="K127:K133" si="3">J127*H127</f>
        <v>875.304981837</v>
      </c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</row>
    <row r="128" customFormat="1" spans="1:157">
      <c r="A128" s="53"/>
      <c r="B128" s="57" t="s">
        <v>16</v>
      </c>
      <c r="C128" s="57" t="s">
        <v>330</v>
      </c>
      <c r="D128" s="57" t="s">
        <v>27</v>
      </c>
      <c r="E128" s="57" t="s">
        <v>331</v>
      </c>
      <c r="F128" s="57" t="s">
        <v>332</v>
      </c>
      <c r="G128" s="59" t="s">
        <v>20</v>
      </c>
      <c r="H128" s="59">
        <v>1.68</v>
      </c>
      <c r="I128" s="66">
        <v>519.096162</v>
      </c>
      <c r="J128" s="66">
        <f t="shared" si="2"/>
        <v>635.7370696014</v>
      </c>
      <c r="K128" s="66">
        <f t="shared" si="3"/>
        <v>1068.03827693035</v>
      </c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</row>
    <row r="129" customFormat="1" spans="1:157">
      <c r="A129" s="53"/>
      <c r="B129" s="57" t="s">
        <v>16</v>
      </c>
      <c r="C129" s="57" t="s">
        <v>333</v>
      </c>
      <c r="D129" s="57" t="s">
        <v>27</v>
      </c>
      <c r="E129" s="57" t="s">
        <v>334</v>
      </c>
      <c r="F129" s="57" t="s">
        <v>335</v>
      </c>
      <c r="G129" s="59" t="s">
        <v>20</v>
      </c>
      <c r="H129" s="59">
        <v>6.72</v>
      </c>
      <c r="I129" s="66">
        <v>519.096162</v>
      </c>
      <c r="J129" s="66">
        <f t="shared" si="2"/>
        <v>635.7370696014</v>
      </c>
      <c r="K129" s="66">
        <f t="shared" si="3"/>
        <v>4272.15310772141</v>
      </c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</row>
    <row r="130" customFormat="1" spans="1:157">
      <c r="A130" s="53"/>
      <c r="B130" s="57" t="s">
        <v>16</v>
      </c>
      <c r="C130" s="57" t="s">
        <v>336</v>
      </c>
      <c r="D130" s="57" t="s">
        <v>27</v>
      </c>
      <c r="E130" s="57" t="s">
        <v>337</v>
      </c>
      <c r="F130" s="57" t="s">
        <v>338</v>
      </c>
      <c r="G130" s="59" t="s">
        <v>20</v>
      </c>
      <c r="H130" s="59">
        <v>143.1</v>
      </c>
      <c r="I130" s="66">
        <v>387.354552</v>
      </c>
      <c r="J130" s="66">
        <f t="shared" si="2"/>
        <v>474.3931198344</v>
      </c>
      <c r="K130" s="66">
        <f t="shared" si="3"/>
        <v>67885.6554483026</v>
      </c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</row>
    <row r="131" customFormat="1" spans="1:157">
      <c r="A131" s="53"/>
      <c r="B131" s="57" t="s">
        <v>16</v>
      </c>
      <c r="C131" s="57" t="s">
        <v>339</v>
      </c>
      <c r="D131" s="57" t="s">
        <v>27</v>
      </c>
      <c r="E131" s="57" t="s">
        <v>340</v>
      </c>
      <c r="F131" s="57" t="s">
        <v>341</v>
      </c>
      <c r="G131" s="59" t="s">
        <v>20</v>
      </c>
      <c r="H131" s="59">
        <v>5.04</v>
      </c>
      <c r="I131" s="66">
        <v>387.354552</v>
      </c>
      <c r="J131" s="66">
        <f t="shared" si="2"/>
        <v>474.3931198344</v>
      </c>
      <c r="K131" s="66">
        <f t="shared" si="3"/>
        <v>2390.94132396538</v>
      </c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</row>
    <row r="132" customFormat="1" spans="1:157">
      <c r="A132" s="53"/>
      <c r="B132" s="57" t="s">
        <v>16</v>
      </c>
      <c r="C132" s="57" t="s">
        <v>342</v>
      </c>
      <c r="D132" s="57" t="s">
        <v>27</v>
      </c>
      <c r="E132" s="57" t="s">
        <v>343</v>
      </c>
      <c r="F132" s="57" t="s">
        <v>344</v>
      </c>
      <c r="G132" s="59" t="s">
        <v>20</v>
      </c>
      <c r="H132" s="59">
        <v>7.48</v>
      </c>
      <c r="I132" s="66">
        <v>519.096162</v>
      </c>
      <c r="J132" s="66">
        <f t="shared" si="2"/>
        <v>635.7370696014</v>
      </c>
      <c r="K132" s="66">
        <f t="shared" si="3"/>
        <v>4755.31328061847</v>
      </c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</row>
    <row r="133" customFormat="1" spans="1:157">
      <c r="A133" s="53"/>
      <c r="B133" s="57" t="s">
        <v>16</v>
      </c>
      <c r="C133" s="57" t="s">
        <v>345</v>
      </c>
      <c r="D133" s="57" t="s">
        <v>27</v>
      </c>
      <c r="E133" s="57" t="s">
        <v>346</v>
      </c>
      <c r="F133" s="57" t="s">
        <v>347</v>
      </c>
      <c r="G133" s="59" t="s">
        <v>20</v>
      </c>
      <c r="H133" s="59">
        <v>5.25</v>
      </c>
      <c r="I133" s="66">
        <v>519.096162</v>
      </c>
      <c r="J133" s="66">
        <f t="shared" si="2"/>
        <v>635.7370696014</v>
      </c>
      <c r="K133" s="66">
        <f t="shared" si="3"/>
        <v>3337.61961540735</v>
      </c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</row>
    <row r="134" spans="2:11">
      <c r="B134" s="50" t="s">
        <v>72</v>
      </c>
      <c r="C134" s="50" t="s">
        <v>348</v>
      </c>
      <c r="D134" s="50" t="s">
        <v>14</v>
      </c>
      <c r="E134" s="51"/>
      <c r="F134" s="50" t="s">
        <v>349</v>
      </c>
      <c r="G134" s="52" t="s">
        <v>11</v>
      </c>
      <c r="H134" s="52">
        <v>0</v>
      </c>
      <c r="I134" s="64">
        <v>0</v>
      </c>
      <c r="J134" s="64">
        <f t="shared" si="2"/>
        <v>0</v>
      </c>
      <c r="K134" s="64">
        <f>SUM(K135:K151)</f>
        <v>79859.2768736995</v>
      </c>
    </row>
    <row r="135" customFormat="1" spans="1:157">
      <c r="A135" s="53"/>
      <c r="B135" s="57" t="s">
        <v>16</v>
      </c>
      <c r="C135" s="57" t="s">
        <v>350</v>
      </c>
      <c r="D135" s="57" t="s">
        <v>27</v>
      </c>
      <c r="E135" s="57" t="s">
        <v>351</v>
      </c>
      <c r="F135" s="57" t="s">
        <v>352</v>
      </c>
      <c r="G135" s="59" t="s">
        <v>20</v>
      </c>
      <c r="H135" s="59">
        <v>0.88</v>
      </c>
      <c r="I135" s="66">
        <v>446.936646</v>
      </c>
      <c r="J135" s="66">
        <f t="shared" si="2"/>
        <v>547.3633103562</v>
      </c>
      <c r="K135" s="66">
        <f t="shared" ref="K135:K151" si="4">J135*H135</f>
        <v>481.679713113456</v>
      </c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</row>
    <row r="136" customFormat="1" spans="1:157">
      <c r="A136" s="53"/>
      <c r="B136" s="57" t="s">
        <v>16</v>
      </c>
      <c r="C136" s="57" t="s">
        <v>353</v>
      </c>
      <c r="D136" s="57" t="s">
        <v>27</v>
      </c>
      <c r="E136" s="57" t="s">
        <v>354</v>
      </c>
      <c r="F136" s="57" t="s">
        <v>355</v>
      </c>
      <c r="G136" s="59" t="s">
        <v>20</v>
      </c>
      <c r="H136" s="59">
        <v>1.6</v>
      </c>
      <c r="I136" s="66">
        <v>446.936646</v>
      </c>
      <c r="J136" s="66">
        <f t="shared" si="2"/>
        <v>547.3633103562</v>
      </c>
      <c r="K136" s="66">
        <f t="shared" si="4"/>
        <v>875.78129656992</v>
      </c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</row>
    <row r="137" customFormat="1" spans="1:157">
      <c r="A137" s="53"/>
      <c r="B137" s="57" t="s">
        <v>16</v>
      </c>
      <c r="C137" s="57" t="s">
        <v>356</v>
      </c>
      <c r="D137" s="57" t="s">
        <v>27</v>
      </c>
      <c r="E137" s="57" t="s">
        <v>357</v>
      </c>
      <c r="F137" s="57" t="s">
        <v>358</v>
      </c>
      <c r="G137" s="59" t="s">
        <v>20</v>
      </c>
      <c r="H137" s="59">
        <v>3.22</v>
      </c>
      <c r="I137" s="66">
        <v>464.721972</v>
      </c>
      <c r="J137" s="66">
        <f t="shared" si="2"/>
        <v>569.1449991084</v>
      </c>
      <c r="K137" s="66">
        <f t="shared" si="4"/>
        <v>1832.64689712905</v>
      </c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</row>
    <row r="138" customFormat="1" spans="1:157">
      <c r="A138" s="53"/>
      <c r="B138" s="57" t="s">
        <v>16</v>
      </c>
      <c r="C138" s="57" t="s">
        <v>359</v>
      </c>
      <c r="D138" s="57" t="s">
        <v>27</v>
      </c>
      <c r="E138" s="57" t="s">
        <v>360</v>
      </c>
      <c r="F138" s="57" t="s">
        <v>361</v>
      </c>
      <c r="G138" s="59" t="s">
        <v>20</v>
      </c>
      <c r="H138" s="59">
        <v>2.03</v>
      </c>
      <c r="I138" s="66">
        <v>446.936646</v>
      </c>
      <c r="J138" s="66">
        <f t="shared" si="2"/>
        <v>547.3633103562</v>
      </c>
      <c r="K138" s="66">
        <f t="shared" si="4"/>
        <v>1111.14752002309</v>
      </c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</row>
    <row r="139" customFormat="1" spans="1:157">
      <c r="A139" s="53"/>
      <c r="B139" s="57" t="s">
        <v>16</v>
      </c>
      <c r="C139" s="57" t="s">
        <v>362</v>
      </c>
      <c r="D139" s="57" t="s">
        <v>27</v>
      </c>
      <c r="E139" s="57" t="s">
        <v>363</v>
      </c>
      <c r="F139" s="57" t="s">
        <v>364</v>
      </c>
      <c r="G139" s="59" t="s">
        <v>20</v>
      </c>
      <c r="H139" s="59">
        <v>2.56</v>
      </c>
      <c r="I139" s="66">
        <v>464.721972</v>
      </c>
      <c r="J139" s="66">
        <f t="shared" si="2"/>
        <v>569.1449991084</v>
      </c>
      <c r="K139" s="66">
        <f t="shared" si="4"/>
        <v>1457.0111977175</v>
      </c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</row>
    <row r="140" customFormat="1" spans="1:157">
      <c r="A140" s="53"/>
      <c r="B140" s="57" t="s">
        <v>16</v>
      </c>
      <c r="C140" s="57" t="s">
        <v>365</v>
      </c>
      <c r="D140" s="57" t="s">
        <v>27</v>
      </c>
      <c r="E140" s="57" t="s">
        <v>366</v>
      </c>
      <c r="F140" s="57" t="s">
        <v>367</v>
      </c>
      <c r="G140" s="59" t="s">
        <v>20</v>
      </c>
      <c r="H140" s="59">
        <v>2.1</v>
      </c>
      <c r="I140" s="66">
        <v>446.936646</v>
      </c>
      <c r="J140" s="66">
        <f t="shared" si="2"/>
        <v>547.3633103562</v>
      </c>
      <c r="K140" s="66">
        <f t="shared" si="4"/>
        <v>1149.46295174802</v>
      </c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</row>
    <row r="141" customFormat="1" spans="1:157">
      <c r="A141" s="53"/>
      <c r="B141" s="57" t="s">
        <v>16</v>
      </c>
      <c r="C141" s="57" t="s">
        <v>368</v>
      </c>
      <c r="D141" s="57" t="s">
        <v>27</v>
      </c>
      <c r="E141" s="57" t="s">
        <v>369</v>
      </c>
      <c r="F141" s="57" t="s">
        <v>370</v>
      </c>
      <c r="G141" s="59" t="s">
        <v>20</v>
      </c>
      <c r="H141" s="59">
        <v>11.03</v>
      </c>
      <c r="I141" s="66">
        <v>446.936646</v>
      </c>
      <c r="J141" s="66">
        <f t="shared" si="2"/>
        <v>547.3633103562</v>
      </c>
      <c r="K141" s="66">
        <f t="shared" si="4"/>
        <v>6037.41731322889</v>
      </c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</row>
    <row r="142" customFormat="1" spans="1:157">
      <c r="A142" s="53"/>
      <c r="B142" s="57" t="s">
        <v>16</v>
      </c>
      <c r="C142" s="57" t="s">
        <v>371</v>
      </c>
      <c r="D142" s="57" t="s">
        <v>27</v>
      </c>
      <c r="E142" s="57" t="s">
        <v>372</v>
      </c>
      <c r="F142" s="57" t="s">
        <v>373</v>
      </c>
      <c r="G142" s="59" t="s">
        <v>20</v>
      </c>
      <c r="H142" s="59">
        <v>6.3</v>
      </c>
      <c r="I142" s="66">
        <v>446.936646</v>
      </c>
      <c r="J142" s="66">
        <f t="shared" si="2"/>
        <v>547.3633103562</v>
      </c>
      <c r="K142" s="66">
        <f t="shared" si="4"/>
        <v>3448.38885524406</v>
      </c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</row>
    <row r="143" customFormat="1" spans="1:157">
      <c r="A143" s="53"/>
      <c r="B143" s="57" t="s">
        <v>16</v>
      </c>
      <c r="C143" s="57" t="s">
        <v>374</v>
      </c>
      <c r="D143" s="57" t="s">
        <v>27</v>
      </c>
      <c r="E143" s="57" t="s">
        <v>375</v>
      </c>
      <c r="F143" s="57" t="s">
        <v>376</v>
      </c>
      <c r="G143" s="59" t="s">
        <v>20</v>
      </c>
      <c r="H143" s="59">
        <v>18.9</v>
      </c>
      <c r="I143" s="66">
        <v>446.936646</v>
      </c>
      <c r="J143" s="66">
        <f t="shared" si="2"/>
        <v>547.3633103562</v>
      </c>
      <c r="K143" s="66">
        <f t="shared" si="4"/>
        <v>10345.1665657322</v>
      </c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</row>
    <row r="144" customFormat="1" spans="1:157">
      <c r="A144" s="53"/>
      <c r="B144" s="57" t="s">
        <v>16</v>
      </c>
      <c r="C144" s="57" t="s">
        <v>377</v>
      </c>
      <c r="D144" s="57" t="s">
        <v>27</v>
      </c>
      <c r="E144" s="57" t="s">
        <v>378</v>
      </c>
      <c r="F144" s="57" t="s">
        <v>379</v>
      </c>
      <c r="G144" s="59" t="s">
        <v>20</v>
      </c>
      <c r="H144" s="59">
        <v>2.1</v>
      </c>
      <c r="I144" s="66">
        <v>446.936646</v>
      </c>
      <c r="J144" s="66">
        <f t="shared" si="2"/>
        <v>547.3633103562</v>
      </c>
      <c r="K144" s="66">
        <f t="shared" si="4"/>
        <v>1149.46295174802</v>
      </c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</row>
    <row r="145" customFormat="1" spans="1:157">
      <c r="A145" s="53"/>
      <c r="B145" s="57" t="s">
        <v>16</v>
      </c>
      <c r="C145" s="57" t="s">
        <v>380</v>
      </c>
      <c r="D145" s="57" t="s">
        <v>27</v>
      </c>
      <c r="E145" s="57" t="s">
        <v>381</v>
      </c>
      <c r="F145" s="57" t="s">
        <v>382</v>
      </c>
      <c r="G145" s="59" t="s">
        <v>20</v>
      </c>
      <c r="H145" s="59">
        <v>6.3</v>
      </c>
      <c r="I145" s="66">
        <v>446.936646</v>
      </c>
      <c r="J145" s="66">
        <f t="shared" si="2"/>
        <v>547.3633103562</v>
      </c>
      <c r="K145" s="66">
        <f t="shared" si="4"/>
        <v>3448.38885524406</v>
      </c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</row>
    <row r="146" customFormat="1" spans="1:157">
      <c r="A146" s="53"/>
      <c r="B146" s="57" t="s">
        <v>16</v>
      </c>
      <c r="C146" s="57" t="s">
        <v>383</v>
      </c>
      <c r="D146" s="57" t="s">
        <v>27</v>
      </c>
      <c r="E146" s="57" t="s">
        <v>384</v>
      </c>
      <c r="F146" s="57" t="s">
        <v>385</v>
      </c>
      <c r="G146" s="59" t="s">
        <v>20</v>
      </c>
      <c r="H146" s="59">
        <v>8.4</v>
      </c>
      <c r="I146" s="66">
        <v>446.936646</v>
      </c>
      <c r="J146" s="66">
        <f t="shared" si="2"/>
        <v>547.3633103562</v>
      </c>
      <c r="K146" s="66">
        <f t="shared" si="4"/>
        <v>4597.85180699208</v>
      </c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</row>
    <row r="147" customFormat="1" spans="1:157">
      <c r="A147" s="53"/>
      <c r="B147" s="57" t="s">
        <v>16</v>
      </c>
      <c r="C147" s="57" t="s">
        <v>386</v>
      </c>
      <c r="D147" s="57" t="s">
        <v>27</v>
      </c>
      <c r="E147" s="57" t="s">
        <v>387</v>
      </c>
      <c r="F147" s="57" t="s">
        <v>388</v>
      </c>
      <c r="G147" s="59" t="s">
        <v>20</v>
      </c>
      <c r="H147" s="59">
        <v>12.6</v>
      </c>
      <c r="I147" s="66">
        <v>446.936646</v>
      </c>
      <c r="J147" s="66">
        <f t="shared" si="2"/>
        <v>547.3633103562</v>
      </c>
      <c r="K147" s="66">
        <f t="shared" si="4"/>
        <v>6896.77771048812</v>
      </c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</row>
    <row r="148" customFormat="1" spans="1:157">
      <c r="A148" s="53"/>
      <c r="B148" s="57" t="s">
        <v>16</v>
      </c>
      <c r="C148" s="57" t="s">
        <v>389</v>
      </c>
      <c r="D148" s="57" t="s">
        <v>27</v>
      </c>
      <c r="E148" s="57" t="s">
        <v>390</v>
      </c>
      <c r="F148" s="57" t="s">
        <v>391</v>
      </c>
      <c r="G148" s="59" t="s">
        <v>20</v>
      </c>
      <c r="H148" s="59">
        <v>33.6</v>
      </c>
      <c r="I148" s="66">
        <v>446.936646</v>
      </c>
      <c r="J148" s="66">
        <f t="shared" si="2"/>
        <v>547.3633103562</v>
      </c>
      <c r="K148" s="66">
        <f t="shared" si="4"/>
        <v>18391.4072279683</v>
      </c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</row>
    <row r="149" customFormat="1" spans="1:157">
      <c r="A149" s="53"/>
      <c r="B149" s="57" t="s">
        <v>16</v>
      </c>
      <c r="C149" s="57" t="s">
        <v>392</v>
      </c>
      <c r="D149" s="57" t="s">
        <v>27</v>
      </c>
      <c r="E149" s="57" t="s">
        <v>393</v>
      </c>
      <c r="F149" s="57" t="s">
        <v>394</v>
      </c>
      <c r="G149" s="59" t="s">
        <v>20</v>
      </c>
      <c r="H149" s="59">
        <v>16.8</v>
      </c>
      <c r="I149" s="66">
        <v>446.936646</v>
      </c>
      <c r="J149" s="66">
        <f t="shared" si="2"/>
        <v>547.3633103562</v>
      </c>
      <c r="K149" s="66">
        <f t="shared" si="4"/>
        <v>9195.70361398416</v>
      </c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</row>
    <row r="150" customFormat="1" spans="1:157">
      <c r="A150" s="53"/>
      <c r="B150" s="57" t="s">
        <v>16</v>
      </c>
      <c r="C150" s="57" t="s">
        <v>395</v>
      </c>
      <c r="D150" s="57" t="s">
        <v>27</v>
      </c>
      <c r="E150" s="57" t="s">
        <v>396</v>
      </c>
      <c r="F150" s="57" t="s">
        <v>397</v>
      </c>
      <c r="G150" s="59" t="s">
        <v>20</v>
      </c>
      <c r="H150" s="59">
        <v>5.44</v>
      </c>
      <c r="I150" s="66">
        <v>464.721972</v>
      </c>
      <c r="J150" s="66">
        <f t="shared" si="2"/>
        <v>569.1449991084</v>
      </c>
      <c r="K150" s="66">
        <f t="shared" si="4"/>
        <v>3096.1487951497</v>
      </c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</row>
    <row r="151" customFormat="1" spans="1:157">
      <c r="A151" s="53"/>
      <c r="B151" s="57" t="s">
        <v>16</v>
      </c>
      <c r="C151" s="57" t="s">
        <v>398</v>
      </c>
      <c r="D151" s="57" t="s">
        <v>27</v>
      </c>
      <c r="E151" s="57" t="s">
        <v>399</v>
      </c>
      <c r="F151" s="57" t="s">
        <v>400</v>
      </c>
      <c r="G151" s="59" t="s">
        <v>20</v>
      </c>
      <c r="H151" s="59">
        <v>28.24</v>
      </c>
      <c r="I151" s="66">
        <v>183.453426</v>
      </c>
      <c r="J151" s="66">
        <f t="shared" si="2"/>
        <v>224.6754108222</v>
      </c>
      <c r="K151" s="66">
        <f t="shared" si="4"/>
        <v>6344.83360161893</v>
      </c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</row>
    <row r="152" spans="2:11">
      <c r="B152" s="50" t="s">
        <v>72</v>
      </c>
      <c r="C152" s="50" t="s">
        <v>401</v>
      </c>
      <c r="D152" s="50" t="s">
        <v>14</v>
      </c>
      <c r="E152" s="51"/>
      <c r="F152" s="50" t="s">
        <v>402</v>
      </c>
      <c r="G152" s="52" t="s">
        <v>11</v>
      </c>
      <c r="H152" s="52">
        <v>0</v>
      </c>
      <c r="I152" s="64">
        <v>0</v>
      </c>
      <c r="J152" s="64">
        <f t="shared" si="2"/>
        <v>0</v>
      </c>
      <c r="K152" s="64">
        <f>SUM(K153:K154)</f>
        <v>12168.3043400644</v>
      </c>
    </row>
    <row r="153" customFormat="1" spans="1:157">
      <c r="A153" s="53"/>
      <c r="B153" s="57" t="s">
        <v>16</v>
      </c>
      <c r="C153" s="57" t="s">
        <v>403</v>
      </c>
      <c r="D153" s="57" t="s">
        <v>27</v>
      </c>
      <c r="E153" s="57" t="s">
        <v>404</v>
      </c>
      <c r="F153" s="57" t="s">
        <v>405</v>
      </c>
      <c r="G153" s="59" t="s">
        <v>20</v>
      </c>
      <c r="H153" s="59">
        <v>8.51</v>
      </c>
      <c r="I153" s="66">
        <v>618.663942</v>
      </c>
      <c r="J153" s="66">
        <f t="shared" si="2"/>
        <v>757.6777297674</v>
      </c>
      <c r="K153" s="66">
        <f>J153*H153</f>
        <v>6447.83748032057</v>
      </c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</row>
    <row r="154" customFormat="1" spans="1:157">
      <c r="A154" s="53"/>
      <c r="B154" s="57" t="s">
        <v>16</v>
      </c>
      <c r="C154" s="57" t="s">
        <v>406</v>
      </c>
      <c r="D154" s="57" t="s">
        <v>27</v>
      </c>
      <c r="E154" s="57" t="s">
        <v>407</v>
      </c>
      <c r="F154" s="57" t="s">
        <v>408</v>
      </c>
      <c r="G154" s="59" t="s">
        <v>20</v>
      </c>
      <c r="H154" s="59">
        <v>7.55</v>
      </c>
      <c r="I154" s="66">
        <v>618.663942</v>
      </c>
      <c r="J154" s="66">
        <f t="shared" si="2"/>
        <v>757.6777297674</v>
      </c>
      <c r="K154" s="66">
        <f>J154*H154</f>
        <v>5720.46685974387</v>
      </c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</row>
    <row r="155" spans="2:11">
      <c r="B155" s="50" t="s">
        <v>72</v>
      </c>
      <c r="C155" s="50" t="s">
        <v>409</v>
      </c>
      <c r="D155" s="50" t="s">
        <v>14</v>
      </c>
      <c r="E155" s="51"/>
      <c r="F155" s="50" t="s">
        <v>410</v>
      </c>
      <c r="G155" s="52" t="s">
        <v>11</v>
      </c>
      <c r="H155" s="52">
        <v>0</v>
      </c>
      <c r="I155" s="64">
        <v>0</v>
      </c>
      <c r="J155" s="64">
        <f t="shared" si="2"/>
        <v>0</v>
      </c>
      <c r="K155" s="64">
        <f>SUM(K156:K166)</f>
        <v>219514.326042742</v>
      </c>
    </row>
    <row r="156" customFormat="1" spans="1:157">
      <c r="A156" s="53"/>
      <c r="B156" s="57" t="s">
        <v>16</v>
      </c>
      <c r="C156" s="57" t="s">
        <v>411</v>
      </c>
      <c r="D156" s="57" t="s">
        <v>27</v>
      </c>
      <c r="E156" s="57" t="s">
        <v>412</v>
      </c>
      <c r="F156" s="57" t="s">
        <v>413</v>
      </c>
      <c r="G156" s="59" t="s">
        <v>20</v>
      </c>
      <c r="H156" s="59">
        <v>3.08</v>
      </c>
      <c r="I156" s="66">
        <v>787.40337</v>
      </c>
      <c r="J156" s="66">
        <f t="shared" si="2"/>
        <v>964.332907239</v>
      </c>
      <c r="K156" s="66">
        <f t="shared" ref="K156:K166" si="5">J156*H156</f>
        <v>2970.14535429612</v>
      </c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</row>
    <row r="157" customFormat="1" spans="1:157">
      <c r="A157" s="53"/>
      <c r="B157" s="57" t="s">
        <v>16</v>
      </c>
      <c r="C157" s="57" t="s">
        <v>414</v>
      </c>
      <c r="D157" s="57" t="s">
        <v>27</v>
      </c>
      <c r="E157" s="57" t="s">
        <v>415</v>
      </c>
      <c r="F157" s="57" t="s">
        <v>416</v>
      </c>
      <c r="G157" s="59" t="s">
        <v>20</v>
      </c>
      <c r="H157" s="59">
        <v>7.35</v>
      </c>
      <c r="I157" s="66">
        <v>787.40337</v>
      </c>
      <c r="J157" s="66">
        <f t="shared" si="2"/>
        <v>964.332907239</v>
      </c>
      <c r="K157" s="66">
        <f t="shared" si="5"/>
        <v>7087.84686820665</v>
      </c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</row>
    <row r="158" customFormat="1" spans="1:157">
      <c r="A158" s="53"/>
      <c r="B158" s="57" t="s">
        <v>16</v>
      </c>
      <c r="C158" s="57" t="s">
        <v>417</v>
      </c>
      <c r="D158" s="57" t="s">
        <v>27</v>
      </c>
      <c r="E158" s="57" t="s">
        <v>418</v>
      </c>
      <c r="F158" s="57" t="s">
        <v>419</v>
      </c>
      <c r="G158" s="59" t="s">
        <v>20</v>
      </c>
      <c r="H158" s="59">
        <v>72.82</v>
      </c>
      <c r="I158" s="66">
        <v>770.110458</v>
      </c>
      <c r="J158" s="66">
        <f t="shared" si="2"/>
        <v>943.1542779126</v>
      </c>
      <c r="K158" s="66">
        <f t="shared" si="5"/>
        <v>68680.4945175955</v>
      </c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</row>
    <row r="159" customFormat="1" spans="1:157">
      <c r="A159" s="53"/>
      <c r="B159" s="57" t="s">
        <v>16</v>
      </c>
      <c r="C159" s="57" t="s">
        <v>420</v>
      </c>
      <c r="D159" s="57" t="s">
        <v>27</v>
      </c>
      <c r="E159" s="57" t="s">
        <v>421</v>
      </c>
      <c r="F159" s="57" t="s">
        <v>422</v>
      </c>
      <c r="G159" s="59" t="s">
        <v>20</v>
      </c>
      <c r="H159" s="59">
        <v>50.85</v>
      </c>
      <c r="I159" s="66">
        <v>787.40337</v>
      </c>
      <c r="J159" s="66">
        <f t="shared" si="2"/>
        <v>964.332907239</v>
      </c>
      <c r="K159" s="66">
        <f t="shared" si="5"/>
        <v>49036.3283331031</v>
      </c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</row>
    <row r="160" customFormat="1" spans="1:157">
      <c r="A160" s="53"/>
      <c r="B160" s="57" t="s">
        <v>16</v>
      </c>
      <c r="C160" s="57" t="s">
        <v>423</v>
      </c>
      <c r="D160" s="57" t="s">
        <v>27</v>
      </c>
      <c r="E160" s="57" t="s">
        <v>424</v>
      </c>
      <c r="F160" s="57" t="s">
        <v>425</v>
      </c>
      <c r="G160" s="59" t="s">
        <v>20</v>
      </c>
      <c r="H160" s="59">
        <v>33.96</v>
      </c>
      <c r="I160" s="66">
        <v>770.110458</v>
      </c>
      <c r="J160" s="66">
        <f t="shared" si="2"/>
        <v>943.1542779126</v>
      </c>
      <c r="K160" s="66">
        <f t="shared" si="5"/>
        <v>32029.5192779119</v>
      </c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</row>
    <row r="161" customFormat="1" spans="1:157">
      <c r="A161" s="53"/>
      <c r="B161" s="57" t="s">
        <v>16</v>
      </c>
      <c r="C161" s="57" t="s">
        <v>426</v>
      </c>
      <c r="D161" s="57" t="s">
        <v>27</v>
      </c>
      <c r="E161" s="57" t="s">
        <v>427</v>
      </c>
      <c r="F161" s="57" t="s">
        <v>428</v>
      </c>
      <c r="G161" s="59" t="s">
        <v>20</v>
      </c>
      <c r="H161" s="59">
        <v>81.3</v>
      </c>
      <c r="I161" s="66">
        <v>232.110606</v>
      </c>
      <c r="J161" s="66">
        <f t="shared" si="2"/>
        <v>284.2658591682</v>
      </c>
      <c r="K161" s="66">
        <f t="shared" si="5"/>
        <v>23110.8143503747</v>
      </c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</row>
    <row r="162" customFormat="1" spans="1:157">
      <c r="A162" s="53"/>
      <c r="B162" s="57" t="s">
        <v>16</v>
      </c>
      <c r="C162" s="57" t="s">
        <v>429</v>
      </c>
      <c r="D162" s="57" t="s">
        <v>27</v>
      </c>
      <c r="E162" s="57" t="s">
        <v>430</v>
      </c>
      <c r="F162" s="57" t="s">
        <v>431</v>
      </c>
      <c r="G162" s="59" t="s">
        <v>20</v>
      </c>
      <c r="H162" s="59">
        <v>7.77</v>
      </c>
      <c r="I162" s="66">
        <v>964.989558</v>
      </c>
      <c r="J162" s="66">
        <f t="shared" si="2"/>
        <v>1181.8227116826</v>
      </c>
      <c r="K162" s="66">
        <f t="shared" si="5"/>
        <v>9182.7624697738</v>
      </c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</row>
    <row r="163" customFormat="1" spans="1:157">
      <c r="A163" s="53"/>
      <c r="B163" s="57" t="s">
        <v>16</v>
      </c>
      <c r="C163" s="57" t="s">
        <v>432</v>
      </c>
      <c r="D163" s="57" t="s">
        <v>27</v>
      </c>
      <c r="E163" s="57" t="s">
        <v>433</v>
      </c>
      <c r="F163" s="57" t="s">
        <v>434</v>
      </c>
      <c r="G163" s="59" t="s">
        <v>20</v>
      </c>
      <c r="H163" s="59">
        <v>5.6</v>
      </c>
      <c r="I163" s="66">
        <v>964.989558</v>
      </c>
      <c r="J163" s="66">
        <f t="shared" si="2"/>
        <v>1181.8227116826</v>
      </c>
      <c r="K163" s="66">
        <f t="shared" si="5"/>
        <v>6618.20718542256</v>
      </c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</row>
    <row r="164" customFormat="1" spans="1:157">
      <c r="A164" s="53"/>
      <c r="B164" s="57" t="s">
        <v>16</v>
      </c>
      <c r="C164" s="57" t="s">
        <v>435</v>
      </c>
      <c r="D164" s="57" t="s">
        <v>27</v>
      </c>
      <c r="E164" s="57" t="s">
        <v>436</v>
      </c>
      <c r="F164" s="57" t="s">
        <v>437</v>
      </c>
      <c r="G164" s="59" t="s">
        <v>20</v>
      </c>
      <c r="H164" s="59">
        <v>2.4</v>
      </c>
      <c r="I164" s="66">
        <v>964.989558</v>
      </c>
      <c r="J164" s="66">
        <f t="shared" si="2"/>
        <v>1181.8227116826</v>
      </c>
      <c r="K164" s="66">
        <f t="shared" si="5"/>
        <v>2836.37450803824</v>
      </c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</row>
    <row r="165" customFormat="1" spans="1:157">
      <c r="A165" s="53"/>
      <c r="B165" s="57" t="s">
        <v>16</v>
      </c>
      <c r="C165" s="57" t="s">
        <v>438</v>
      </c>
      <c r="D165" s="57" t="s">
        <v>27</v>
      </c>
      <c r="E165" s="57" t="s">
        <v>439</v>
      </c>
      <c r="F165" s="57" t="s">
        <v>440</v>
      </c>
      <c r="G165" s="59" t="s">
        <v>20</v>
      </c>
      <c r="H165" s="59">
        <v>2.2</v>
      </c>
      <c r="I165" s="66">
        <v>964.989558</v>
      </c>
      <c r="J165" s="66">
        <f t="shared" si="2"/>
        <v>1181.8227116826</v>
      </c>
      <c r="K165" s="66">
        <f t="shared" si="5"/>
        <v>2600.00996570172</v>
      </c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</row>
    <row r="166" customFormat="1" spans="1:157">
      <c r="A166" s="53"/>
      <c r="B166" s="57" t="s">
        <v>16</v>
      </c>
      <c r="C166" s="57" t="s">
        <v>441</v>
      </c>
      <c r="D166" s="57" t="s">
        <v>27</v>
      </c>
      <c r="E166" s="57" t="s">
        <v>442</v>
      </c>
      <c r="F166" s="57" t="s">
        <v>443</v>
      </c>
      <c r="G166" s="59" t="s">
        <v>20</v>
      </c>
      <c r="H166" s="59">
        <v>15.93</v>
      </c>
      <c r="I166" s="66">
        <v>787.40337</v>
      </c>
      <c r="J166" s="66">
        <f t="shared" si="2"/>
        <v>964.332907239</v>
      </c>
      <c r="K166" s="66">
        <f t="shared" si="5"/>
        <v>15361.8232123173</v>
      </c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</row>
    <row r="167" customFormat="1" spans="1:157">
      <c r="A167" s="53"/>
      <c r="B167" s="54" t="s">
        <v>12</v>
      </c>
      <c r="C167" s="54" t="s">
        <v>444</v>
      </c>
      <c r="D167" s="54" t="s">
        <v>14</v>
      </c>
      <c r="E167" s="55"/>
      <c r="F167" s="54" t="s">
        <v>445</v>
      </c>
      <c r="G167" s="56" t="s">
        <v>11</v>
      </c>
      <c r="H167" s="56">
        <v>0</v>
      </c>
      <c r="I167" s="65">
        <v>0</v>
      </c>
      <c r="J167" s="65">
        <v>0</v>
      </c>
      <c r="K167" s="65">
        <f>SUM(K168:K173)</f>
        <v>325859.784489721</v>
      </c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</row>
    <row r="168" customFormat="1" spans="1:157">
      <c r="A168" s="53"/>
      <c r="B168" s="57" t="s">
        <v>16</v>
      </c>
      <c r="C168" s="57" t="s">
        <v>446</v>
      </c>
      <c r="D168" s="57" t="s">
        <v>27</v>
      </c>
      <c r="E168" s="57" t="s">
        <v>447</v>
      </c>
      <c r="F168" s="57" t="s">
        <v>448</v>
      </c>
      <c r="G168" s="59" t="s">
        <v>20</v>
      </c>
      <c r="H168" s="59">
        <v>1441</v>
      </c>
      <c r="I168" s="66">
        <v>142.25757</v>
      </c>
      <c r="J168" s="66">
        <f>I168*22.47%+I168</f>
        <v>174.222845979</v>
      </c>
      <c r="K168" s="66">
        <f>J168*H168</f>
        <v>251055.121055739</v>
      </c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</row>
    <row r="169" customFormat="1" spans="1:157">
      <c r="A169" s="53"/>
      <c r="B169" s="57" t="s">
        <v>16</v>
      </c>
      <c r="C169" s="57" t="s">
        <v>449</v>
      </c>
      <c r="D169" s="57" t="s">
        <v>14</v>
      </c>
      <c r="E169" s="58" t="s">
        <v>450</v>
      </c>
      <c r="F169" s="57" t="s">
        <v>451</v>
      </c>
      <c r="G169" s="59" t="s">
        <v>32</v>
      </c>
      <c r="H169" s="59">
        <v>34.41</v>
      </c>
      <c r="I169" s="66">
        <v>81.99</v>
      </c>
      <c r="J169" s="66">
        <v>100.41</v>
      </c>
      <c r="K169" s="66">
        <v>3455.1</v>
      </c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</row>
    <row r="170" customFormat="1" spans="1:157">
      <c r="A170" s="53"/>
      <c r="B170" s="57" t="s">
        <v>16</v>
      </c>
      <c r="C170" s="57" t="s">
        <v>452</v>
      </c>
      <c r="D170" s="57" t="s">
        <v>14</v>
      </c>
      <c r="E170" s="58" t="s">
        <v>453</v>
      </c>
      <c r="F170" s="57" t="s">
        <v>454</v>
      </c>
      <c r="G170" s="59" t="s">
        <v>32</v>
      </c>
      <c r="H170" s="59">
        <v>154.5</v>
      </c>
      <c r="I170" s="66">
        <v>158.63</v>
      </c>
      <c r="J170" s="66">
        <v>194.27</v>
      </c>
      <c r="K170" s="66">
        <v>30014.71</v>
      </c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</row>
    <row r="171" customFormat="1" spans="1:157">
      <c r="A171" s="53"/>
      <c r="B171" s="57" t="s">
        <v>16</v>
      </c>
      <c r="C171" s="57" t="s">
        <v>455</v>
      </c>
      <c r="D171" s="57" t="s">
        <v>27</v>
      </c>
      <c r="E171" s="57" t="s">
        <v>456</v>
      </c>
      <c r="F171" s="57" t="s">
        <v>457</v>
      </c>
      <c r="G171" s="59" t="s">
        <v>32</v>
      </c>
      <c r="H171" s="59">
        <v>86.02</v>
      </c>
      <c r="I171" s="66">
        <v>106.511652</v>
      </c>
      <c r="J171" s="66">
        <f>I171*22.47%+I171</f>
        <v>130.4448202044</v>
      </c>
      <c r="K171" s="66">
        <f>J171*H171</f>
        <v>11220.8634339825</v>
      </c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</row>
    <row r="172" customFormat="1" spans="1:157">
      <c r="A172" s="53"/>
      <c r="B172" s="57" t="s">
        <v>16</v>
      </c>
      <c r="C172" s="57" t="s">
        <v>458</v>
      </c>
      <c r="D172" s="57" t="s">
        <v>14</v>
      </c>
      <c r="E172" s="58" t="s">
        <v>459</v>
      </c>
      <c r="F172" s="57" t="s">
        <v>460</v>
      </c>
      <c r="G172" s="59" t="s">
        <v>32</v>
      </c>
      <c r="H172" s="59">
        <v>311.35</v>
      </c>
      <c r="I172" s="66">
        <v>54.22</v>
      </c>
      <c r="J172" s="66">
        <v>66.4</v>
      </c>
      <c r="K172" s="66">
        <v>20673.64</v>
      </c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</row>
    <row r="173" customFormat="1" spans="1:157">
      <c r="A173" s="53"/>
      <c r="B173" s="57" t="s">
        <v>16</v>
      </c>
      <c r="C173" s="57" t="s">
        <v>461</v>
      </c>
      <c r="D173" s="57" t="s">
        <v>14</v>
      </c>
      <c r="E173" s="58" t="s">
        <v>462</v>
      </c>
      <c r="F173" s="57" t="s">
        <v>463</v>
      </c>
      <c r="G173" s="59" t="s">
        <v>32</v>
      </c>
      <c r="H173" s="59">
        <v>214.7</v>
      </c>
      <c r="I173" s="66">
        <v>35.91</v>
      </c>
      <c r="J173" s="66">
        <v>43.97</v>
      </c>
      <c r="K173" s="66">
        <v>9440.35</v>
      </c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</row>
    <row r="174" customFormat="1" spans="1:157">
      <c r="A174" s="53"/>
      <c r="B174" s="54" t="s">
        <v>12</v>
      </c>
      <c r="C174" s="54" t="s">
        <v>464</v>
      </c>
      <c r="D174" s="54" t="s">
        <v>14</v>
      </c>
      <c r="E174" s="55"/>
      <c r="F174" s="54" t="s">
        <v>465</v>
      </c>
      <c r="G174" s="56" t="s">
        <v>11</v>
      </c>
      <c r="H174" s="56">
        <v>0</v>
      </c>
      <c r="I174" s="65">
        <v>0</v>
      </c>
      <c r="J174" s="65">
        <v>0</v>
      </c>
      <c r="K174" s="65">
        <f>SUM(K175:K179)</f>
        <v>43003.1032436272</v>
      </c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</row>
    <row r="175" customFormat="1" spans="1:157">
      <c r="A175" s="53"/>
      <c r="B175" s="57" t="s">
        <v>16</v>
      </c>
      <c r="C175" s="57" t="s">
        <v>466</v>
      </c>
      <c r="D175" s="57" t="s">
        <v>27</v>
      </c>
      <c r="E175" s="57" t="s">
        <v>467</v>
      </c>
      <c r="F175" s="57" t="s">
        <v>468</v>
      </c>
      <c r="G175" s="59" t="s">
        <v>20</v>
      </c>
      <c r="H175" s="59">
        <v>696.69</v>
      </c>
      <c r="I175" s="66">
        <v>35.76261</v>
      </c>
      <c r="J175" s="66">
        <f>I175*22.47%+I175</f>
        <v>43.798468467</v>
      </c>
      <c r="K175" s="66">
        <f>J175*H175</f>
        <v>30513.9549962742</v>
      </c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</row>
    <row r="176" customFormat="1" spans="1:157">
      <c r="A176" s="53"/>
      <c r="B176" s="57" t="s">
        <v>16</v>
      </c>
      <c r="C176" s="57" t="s">
        <v>469</v>
      </c>
      <c r="D176" s="57" t="s">
        <v>27</v>
      </c>
      <c r="E176" s="57" t="s">
        <v>470</v>
      </c>
      <c r="F176" s="57" t="s">
        <v>471</v>
      </c>
      <c r="G176" s="59" t="s">
        <v>20</v>
      </c>
      <c r="H176" s="59">
        <v>11.75</v>
      </c>
      <c r="I176" s="66">
        <v>35.76261</v>
      </c>
      <c r="J176" s="66">
        <f>I176*22.47%+I176</f>
        <v>43.798468467</v>
      </c>
      <c r="K176" s="66">
        <f>J176*H176</f>
        <v>514.63200448725</v>
      </c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</row>
    <row r="177" customFormat="1" spans="1:157">
      <c r="A177" s="53"/>
      <c r="B177" s="57" t="s">
        <v>16</v>
      </c>
      <c r="C177" s="57" t="s">
        <v>472</v>
      </c>
      <c r="D177" s="57" t="s">
        <v>27</v>
      </c>
      <c r="E177" s="57" t="s">
        <v>473</v>
      </c>
      <c r="F177" s="57" t="s">
        <v>474</v>
      </c>
      <c r="G177" s="59" t="s">
        <v>20</v>
      </c>
      <c r="H177" s="59">
        <v>206.93</v>
      </c>
      <c r="I177" s="66">
        <v>35.76261</v>
      </c>
      <c r="J177" s="66">
        <f>I177*22.47%+I177</f>
        <v>43.798468467</v>
      </c>
      <c r="K177" s="66">
        <f>J177*H177</f>
        <v>9063.21707987631</v>
      </c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</row>
    <row r="178" customFormat="1" spans="1:157">
      <c r="A178" s="53"/>
      <c r="B178" s="57" t="s">
        <v>16</v>
      </c>
      <c r="C178" s="57" t="s">
        <v>475</v>
      </c>
      <c r="D178" s="57" t="s">
        <v>27</v>
      </c>
      <c r="E178" s="57" t="s">
        <v>476</v>
      </c>
      <c r="F178" s="57" t="s">
        <v>477</v>
      </c>
      <c r="G178" s="59" t="s">
        <v>20</v>
      </c>
      <c r="H178" s="59">
        <v>50.17</v>
      </c>
      <c r="I178" s="66">
        <v>35.76261</v>
      </c>
      <c r="J178" s="66">
        <f>I178*22.47%+I178</f>
        <v>43.798468467</v>
      </c>
      <c r="K178" s="66">
        <f>J178*H178</f>
        <v>2197.36916298939</v>
      </c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</row>
    <row r="179" customFormat="1" spans="1:157">
      <c r="A179" s="53"/>
      <c r="B179" s="57" t="s">
        <v>16</v>
      </c>
      <c r="C179" s="57" t="s">
        <v>478</v>
      </c>
      <c r="D179" s="57" t="s">
        <v>14</v>
      </c>
      <c r="E179" s="58" t="s">
        <v>479</v>
      </c>
      <c r="F179" s="57" t="s">
        <v>480</v>
      </c>
      <c r="G179" s="59" t="s">
        <v>20</v>
      </c>
      <c r="H179" s="59">
        <v>11.75</v>
      </c>
      <c r="I179" s="66">
        <v>49.62</v>
      </c>
      <c r="J179" s="66">
        <v>60.76</v>
      </c>
      <c r="K179" s="66">
        <v>713.93</v>
      </c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</row>
    <row r="180" customFormat="1" spans="1:157">
      <c r="A180" s="53"/>
      <c r="B180" s="54" t="s">
        <v>12</v>
      </c>
      <c r="C180" s="54" t="s">
        <v>481</v>
      </c>
      <c r="D180" s="54" t="s">
        <v>14</v>
      </c>
      <c r="E180" s="55"/>
      <c r="F180" s="54" t="s">
        <v>482</v>
      </c>
      <c r="G180" s="56" t="s">
        <v>11</v>
      </c>
      <c r="H180" s="56">
        <v>0</v>
      </c>
      <c r="I180" s="65">
        <v>0</v>
      </c>
      <c r="J180" s="65">
        <v>0</v>
      </c>
      <c r="K180" s="65">
        <f>K181</f>
        <v>439932.211367574</v>
      </c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</row>
    <row r="181" spans="2:11">
      <c r="B181" s="50" t="s">
        <v>72</v>
      </c>
      <c r="C181" s="50" t="s">
        <v>483</v>
      </c>
      <c r="D181" s="50" t="s">
        <v>14</v>
      </c>
      <c r="E181" s="51"/>
      <c r="F181" s="50" t="s">
        <v>484</v>
      </c>
      <c r="G181" s="52" t="s">
        <v>11</v>
      </c>
      <c r="H181" s="52">
        <v>0</v>
      </c>
      <c r="I181" s="64">
        <v>0</v>
      </c>
      <c r="J181" s="64">
        <v>0</v>
      </c>
      <c r="K181" s="64">
        <f>SUM(K182:K195)</f>
        <v>439932.211367574</v>
      </c>
    </row>
    <row r="182" customFormat="1" spans="1:157">
      <c r="A182" s="53"/>
      <c r="B182" s="57" t="s">
        <v>16</v>
      </c>
      <c r="C182" s="57" t="s">
        <v>485</v>
      </c>
      <c r="D182" s="57" t="s">
        <v>14</v>
      </c>
      <c r="E182" s="58" t="s">
        <v>486</v>
      </c>
      <c r="F182" s="57" t="s">
        <v>487</v>
      </c>
      <c r="G182" s="59" t="s">
        <v>20</v>
      </c>
      <c r="H182" s="59">
        <v>1432.82</v>
      </c>
      <c r="I182" s="66">
        <v>8.01</v>
      </c>
      <c r="J182" s="66">
        <v>9.8</v>
      </c>
      <c r="K182" s="66">
        <v>14041.63</v>
      </c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</row>
    <row r="183" customFormat="1" spans="1:157">
      <c r="A183" s="53"/>
      <c r="B183" s="57" t="s">
        <v>16</v>
      </c>
      <c r="C183" s="57" t="s">
        <v>488</v>
      </c>
      <c r="D183" s="57" t="s">
        <v>14</v>
      </c>
      <c r="E183" s="58" t="s">
        <v>489</v>
      </c>
      <c r="F183" s="57" t="s">
        <v>490</v>
      </c>
      <c r="G183" s="59" t="s">
        <v>20</v>
      </c>
      <c r="H183" s="59">
        <v>2430.19</v>
      </c>
      <c r="I183" s="66">
        <v>4.23</v>
      </c>
      <c r="J183" s="66">
        <v>5.18</v>
      </c>
      <c r="K183" s="66">
        <v>12588.38</v>
      </c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</row>
    <row r="184" customFormat="1" spans="1:157">
      <c r="A184" s="53"/>
      <c r="B184" s="57" t="s">
        <v>16</v>
      </c>
      <c r="C184" s="57" t="s">
        <v>491</v>
      </c>
      <c r="D184" s="57" t="s">
        <v>14</v>
      </c>
      <c r="E184" s="58" t="s">
        <v>492</v>
      </c>
      <c r="F184" s="57" t="s">
        <v>493</v>
      </c>
      <c r="G184" s="59" t="s">
        <v>20</v>
      </c>
      <c r="H184" s="59">
        <v>1433.98</v>
      </c>
      <c r="I184" s="66">
        <v>52.49</v>
      </c>
      <c r="J184" s="66">
        <v>64.28</v>
      </c>
      <c r="K184" s="66">
        <v>92176.23</v>
      </c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</row>
    <row r="185" customFormat="1" spans="1:157">
      <c r="A185" s="53"/>
      <c r="B185" s="57" t="s">
        <v>16</v>
      </c>
      <c r="C185" s="57" t="s">
        <v>494</v>
      </c>
      <c r="D185" s="57" t="s">
        <v>14</v>
      </c>
      <c r="E185" s="58" t="s">
        <v>495</v>
      </c>
      <c r="F185" s="57" t="s">
        <v>496</v>
      </c>
      <c r="G185" s="59" t="s">
        <v>20</v>
      </c>
      <c r="H185" s="59">
        <v>1411.77</v>
      </c>
      <c r="I185" s="66">
        <v>33.07</v>
      </c>
      <c r="J185" s="66">
        <v>40.5</v>
      </c>
      <c r="K185" s="66">
        <v>57176.68</v>
      </c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</row>
    <row r="186" customFormat="1" spans="1:157">
      <c r="A186" s="53"/>
      <c r="B186" s="57" t="s">
        <v>16</v>
      </c>
      <c r="C186" s="57" t="s">
        <v>497</v>
      </c>
      <c r="D186" s="57" t="s">
        <v>14</v>
      </c>
      <c r="E186" s="58" t="s">
        <v>498</v>
      </c>
      <c r="F186" s="57" t="s">
        <v>499</v>
      </c>
      <c r="G186" s="59" t="s">
        <v>20</v>
      </c>
      <c r="H186" s="59">
        <v>1574.15</v>
      </c>
      <c r="I186" s="66">
        <v>21.76</v>
      </c>
      <c r="J186" s="66">
        <v>26.64</v>
      </c>
      <c r="K186" s="66">
        <v>41935.35</v>
      </c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</row>
    <row r="187" customFormat="1" spans="1:157">
      <c r="A187" s="53"/>
      <c r="B187" s="57" t="s">
        <v>16</v>
      </c>
      <c r="C187" s="57" t="s">
        <v>500</v>
      </c>
      <c r="D187" s="57" t="s">
        <v>14</v>
      </c>
      <c r="E187" s="58" t="s">
        <v>501</v>
      </c>
      <c r="F187" s="57" t="s">
        <v>502</v>
      </c>
      <c r="G187" s="59" t="s">
        <v>20</v>
      </c>
      <c r="H187" s="59">
        <v>660.81</v>
      </c>
      <c r="I187" s="66">
        <v>55.95</v>
      </c>
      <c r="J187" s="66">
        <v>68.52</v>
      </c>
      <c r="K187" s="66">
        <v>45278.7</v>
      </c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</row>
    <row r="188" customFormat="1" spans="1:157">
      <c r="A188" s="53"/>
      <c r="B188" s="57" t="s">
        <v>16</v>
      </c>
      <c r="C188" s="57" t="s">
        <v>503</v>
      </c>
      <c r="D188" s="57" t="s">
        <v>27</v>
      </c>
      <c r="E188" s="57" t="s">
        <v>504</v>
      </c>
      <c r="F188" s="57" t="s">
        <v>505</v>
      </c>
      <c r="G188" s="59" t="s">
        <v>20</v>
      </c>
      <c r="H188" s="59">
        <v>139.67</v>
      </c>
      <c r="I188" s="66">
        <v>48.340032</v>
      </c>
      <c r="J188" s="66">
        <f t="shared" ref="J188:J193" si="6">I188*22.47%+I188</f>
        <v>59.2020371904</v>
      </c>
      <c r="K188" s="66">
        <f t="shared" ref="K188:K193" si="7">J188*H188</f>
        <v>8268.74853438317</v>
      </c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</row>
    <row r="189" customFormat="1" spans="1:157">
      <c r="A189" s="53"/>
      <c r="B189" s="57" t="s">
        <v>16</v>
      </c>
      <c r="C189" s="57" t="s">
        <v>506</v>
      </c>
      <c r="D189" s="57" t="s">
        <v>27</v>
      </c>
      <c r="E189" s="57" t="s">
        <v>507</v>
      </c>
      <c r="F189" s="57" t="s">
        <v>508</v>
      </c>
      <c r="G189" s="59" t="s">
        <v>20</v>
      </c>
      <c r="H189" s="59">
        <v>8.46</v>
      </c>
      <c r="I189" s="66">
        <v>48.340032</v>
      </c>
      <c r="J189" s="66">
        <f t="shared" si="6"/>
        <v>59.2020371904</v>
      </c>
      <c r="K189" s="66">
        <f t="shared" si="7"/>
        <v>500.849234630784</v>
      </c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</row>
    <row r="190" customFormat="1" spans="1:157">
      <c r="A190" s="53"/>
      <c r="B190" s="57" t="s">
        <v>16</v>
      </c>
      <c r="C190" s="57" t="s">
        <v>509</v>
      </c>
      <c r="D190" s="57" t="s">
        <v>27</v>
      </c>
      <c r="E190" s="57" t="s">
        <v>510</v>
      </c>
      <c r="F190" s="57" t="s">
        <v>511</v>
      </c>
      <c r="G190" s="59" t="s">
        <v>20</v>
      </c>
      <c r="H190" s="59">
        <v>15.01</v>
      </c>
      <c r="I190" s="66">
        <v>48.340032</v>
      </c>
      <c r="J190" s="66">
        <f t="shared" si="6"/>
        <v>59.2020371904</v>
      </c>
      <c r="K190" s="66">
        <f t="shared" si="7"/>
        <v>888.622578227904</v>
      </c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</row>
    <row r="191" customFormat="1" spans="1:157">
      <c r="A191" s="53"/>
      <c r="B191" s="57" t="s">
        <v>16</v>
      </c>
      <c r="C191" s="57" t="s">
        <v>512</v>
      </c>
      <c r="D191" s="57" t="s">
        <v>27</v>
      </c>
      <c r="E191" s="57" t="s">
        <v>513</v>
      </c>
      <c r="F191" s="57" t="s">
        <v>514</v>
      </c>
      <c r="G191" s="59" t="s">
        <v>20</v>
      </c>
      <c r="H191" s="59">
        <v>8.75</v>
      </c>
      <c r="I191" s="66">
        <v>48.340032</v>
      </c>
      <c r="J191" s="66">
        <f t="shared" si="6"/>
        <v>59.2020371904</v>
      </c>
      <c r="K191" s="66">
        <f t="shared" si="7"/>
        <v>518.017825416</v>
      </c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</row>
    <row r="192" customFormat="1" spans="1:157">
      <c r="A192" s="53"/>
      <c r="B192" s="57" t="s">
        <v>16</v>
      </c>
      <c r="C192" s="57" t="s">
        <v>515</v>
      </c>
      <c r="D192" s="57" t="s">
        <v>27</v>
      </c>
      <c r="E192" s="57" t="s">
        <v>516</v>
      </c>
      <c r="F192" s="57" t="s">
        <v>517</v>
      </c>
      <c r="G192" s="59" t="s">
        <v>32</v>
      </c>
      <c r="H192" s="59">
        <v>218.4</v>
      </c>
      <c r="I192" s="66">
        <v>32.983392</v>
      </c>
      <c r="J192" s="66">
        <f t="shared" si="6"/>
        <v>40.3947601824</v>
      </c>
      <c r="K192" s="66">
        <f t="shared" si="7"/>
        <v>8822.21562383616</v>
      </c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</row>
    <row r="193" customFormat="1" spans="1:157">
      <c r="A193" s="53"/>
      <c r="B193" s="57" t="s">
        <v>16</v>
      </c>
      <c r="C193" s="57" t="s">
        <v>518</v>
      </c>
      <c r="D193" s="57" t="s">
        <v>27</v>
      </c>
      <c r="E193" s="57" t="s">
        <v>519</v>
      </c>
      <c r="F193" s="57" t="s">
        <v>520</v>
      </c>
      <c r="G193" s="59" t="s">
        <v>32</v>
      </c>
      <c r="H193" s="59">
        <v>69.45</v>
      </c>
      <c r="I193" s="66">
        <v>41.387814</v>
      </c>
      <c r="J193" s="66">
        <f t="shared" si="6"/>
        <v>50.6876558058</v>
      </c>
      <c r="K193" s="66">
        <f t="shared" si="7"/>
        <v>3520.25769571281</v>
      </c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</row>
    <row r="194" customFormat="1" spans="1:157">
      <c r="A194" s="53"/>
      <c r="B194" s="57" t="s">
        <v>16</v>
      </c>
      <c r="C194" s="57" t="s">
        <v>521</v>
      </c>
      <c r="D194" s="57" t="s">
        <v>14</v>
      </c>
      <c r="E194" s="58" t="s">
        <v>522</v>
      </c>
      <c r="F194" s="57" t="s">
        <v>523</v>
      </c>
      <c r="G194" s="59" t="s">
        <v>20</v>
      </c>
      <c r="H194" s="59">
        <v>471.12</v>
      </c>
      <c r="I194" s="66">
        <v>62.23</v>
      </c>
      <c r="J194" s="66">
        <v>76.21</v>
      </c>
      <c r="K194" s="66">
        <v>35904.05</v>
      </c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</row>
    <row r="195" customFormat="1" spans="1:157">
      <c r="A195" s="53"/>
      <c r="B195" s="57" t="s">
        <v>16</v>
      </c>
      <c r="C195" s="57" t="s">
        <v>524</v>
      </c>
      <c r="D195" s="57" t="s">
        <v>27</v>
      </c>
      <c r="E195" s="57" t="s">
        <v>525</v>
      </c>
      <c r="F195" s="57" t="s">
        <v>526</v>
      </c>
      <c r="G195" s="59" t="s">
        <v>20</v>
      </c>
      <c r="H195" s="59">
        <v>734.55</v>
      </c>
      <c r="I195" s="66">
        <v>131.516268</v>
      </c>
      <c r="J195" s="66">
        <f>I195*22.47%+I195</f>
        <v>161.0679734196</v>
      </c>
      <c r="K195" s="66">
        <f>J195*H195</f>
        <v>118312.479875367</v>
      </c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</row>
    <row r="196" customFormat="1" spans="1:157">
      <c r="A196" s="53"/>
      <c r="B196" s="54" t="s">
        <v>12</v>
      </c>
      <c r="C196" s="54" t="s">
        <v>527</v>
      </c>
      <c r="D196" s="54" t="s">
        <v>14</v>
      </c>
      <c r="E196" s="55"/>
      <c r="F196" s="54" t="s">
        <v>528</v>
      </c>
      <c r="G196" s="56" t="s">
        <v>11</v>
      </c>
      <c r="H196" s="56">
        <v>0</v>
      </c>
      <c r="I196" s="65">
        <v>0</v>
      </c>
      <c r="J196" s="65">
        <v>0</v>
      </c>
      <c r="K196" s="65">
        <f>K197+K203+K217+K226</f>
        <v>493125.94051634</v>
      </c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</row>
    <row r="197" spans="2:11">
      <c r="B197" s="50" t="s">
        <v>72</v>
      </c>
      <c r="C197" s="50" t="s">
        <v>529</v>
      </c>
      <c r="D197" s="50" t="s">
        <v>14</v>
      </c>
      <c r="E197" s="51"/>
      <c r="F197" s="50" t="s">
        <v>530</v>
      </c>
      <c r="G197" s="52" t="s">
        <v>11</v>
      </c>
      <c r="H197" s="52">
        <v>0</v>
      </c>
      <c r="I197" s="64">
        <v>0</v>
      </c>
      <c r="J197" s="64">
        <v>0</v>
      </c>
      <c r="K197" s="64">
        <f>SUM(K198:K202)</f>
        <v>145696.91</v>
      </c>
    </row>
    <row r="198" customFormat="1" spans="1:157">
      <c r="A198" s="53"/>
      <c r="B198" s="57" t="s">
        <v>16</v>
      </c>
      <c r="C198" s="57" t="s">
        <v>531</v>
      </c>
      <c r="D198" s="57" t="s">
        <v>14</v>
      </c>
      <c r="E198" s="58" t="s">
        <v>195</v>
      </c>
      <c r="F198" s="57" t="s">
        <v>196</v>
      </c>
      <c r="G198" s="59" t="s">
        <v>20</v>
      </c>
      <c r="H198" s="59">
        <v>1349.85</v>
      </c>
      <c r="I198" s="66">
        <v>3.34</v>
      </c>
      <c r="J198" s="66">
        <v>4.09</v>
      </c>
      <c r="K198" s="66">
        <v>5520.88</v>
      </c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</row>
    <row r="199" customFormat="1" spans="1:157">
      <c r="A199" s="53"/>
      <c r="B199" s="57" t="s">
        <v>16</v>
      </c>
      <c r="C199" s="57" t="s">
        <v>532</v>
      </c>
      <c r="D199" s="57" t="s">
        <v>14</v>
      </c>
      <c r="E199" s="58" t="s">
        <v>198</v>
      </c>
      <c r="F199" s="57" t="s">
        <v>199</v>
      </c>
      <c r="G199" s="59" t="s">
        <v>54</v>
      </c>
      <c r="H199" s="59">
        <v>134.98</v>
      </c>
      <c r="I199" s="66">
        <v>179.94</v>
      </c>
      <c r="J199" s="66">
        <v>220.37</v>
      </c>
      <c r="K199" s="66">
        <v>29745.54</v>
      </c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</row>
    <row r="200" customFormat="1" spans="1:157">
      <c r="A200" s="53"/>
      <c r="B200" s="57" t="s">
        <v>16</v>
      </c>
      <c r="C200" s="57" t="s">
        <v>533</v>
      </c>
      <c r="D200" s="57" t="s">
        <v>14</v>
      </c>
      <c r="E200" s="58" t="s">
        <v>201</v>
      </c>
      <c r="F200" s="57" t="s">
        <v>202</v>
      </c>
      <c r="G200" s="59" t="s">
        <v>20</v>
      </c>
      <c r="H200" s="59">
        <v>1349.85</v>
      </c>
      <c r="I200" s="66">
        <v>2.15</v>
      </c>
      <c r="J200" s="66">
        <v>2.63</v>
      </c>
      <c r="K200" s="66">
        <v>3550.1</v>
      </c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</row>
    <row r="201" customFormat="1" spans="1:157">
      <c r="A201" s="53"/>
      <c r="B201" s="57" t="s">
        <v>16</v>
      </c>
      <c r="C201" s="57" t="s">
        <v>534</v>
      </c>
      <c r="D201" s="57" t="s">
        <v>14</v>
      </c>
      <c r="E201" s="58" t="s">
        <v>535</v>
      </c>
      <c r="F201" s="57" t="s">
        <v>536</v>
      </c>
      <c r="G201" s="59" t="s">
        <v>98</v>
      </c>
      <c r="H201" s="59">
        <v>1997.78</v>
      </c>
      <c r="I201" s="66">
        <v>14.42</v>
      </c>
      <c r="J201" s="66">
        <v>17.66</v>
      </c>
      <c r="K201" s="66">
        <v>35280.79</v>
      </c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</row>
    <row r="202" customFormat="1" spans="1:157">
      <c r="A202" s="53"/>
      <c r="B202" s="57" t="s">
        <v>16</v>
      </c>
      <c r="C202" s="57" t="s">
        <v>537</v>
      </c>
      <c r="D202" s="57" t="s">
        <v>14</v>
      </c>
      <c r="E202" s="58" t="s">
        <v>210</v>
      </c>
      <c r="F202" s="57" t="s">
        <v>211</v>
      </c>
      <c r="G202" s="59" t="s">
        <v>54</v>
      </c>
      <c r="H202" s="59">
        <v>108.7</v>
      </c>
      <c r="I202" s="66">
        <v>537.84</v>
      </c>
      <c r="J202" s="66">
        <v>658.69</v>
      </c>
      <c r="K202" s="66">
        <v>71599.6</v>
      </c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</row>
    <row r="203" spans="2:11">
      <c r="B203" s="50" t="s">
        <v>72</v>
      </c>
      <c r="C203" s="50" t="s">
        <v>538</v>
      </c>
      <c r="D203" s="50" t="s">
        <v>14</v>
      </c>
      <c r="E203" s="51"/>
      <c r="F203" s="50" t="s">
        <v>539</v>
      </c>
      <c r="G203" s="52" t="s">
        <v>11</v>
      </c>
      <c r="H203" s="52">
        <v>0</v>
      </c>
      <c r="I203" s="64">
        <v>0</v>
      </c>
      <c r="J203" s="64">
        <f>I203*22.47%+I203</f>
        <v>0</v>
      </c>
      <c r="K203" s="64">
        <f>SUM(K204:K216)</f>
        <v>254900.63668366</v>
      </c>
    </row>
    <row r="204" customFormat="1" spans="1:157">
      <c r="A204" s="53"/>
      <c r="B204" s="57" t="s">
        <v>16</v>
      </c>
      <c r="C204" s="57" t="s">
        <v>540</v>
      </c>
      <c r="D204" s="57" t="s">
        <v>14</v>
      </c>
      <c r="E204" s="58" t="s">
        <v>541</v>
      </c>
      <c r="F204" s="57" t="s">
        <v>542</v>
      </c>
      <c r="G204" s="59" t="s">
        <v>20</v>
      </c>
      <c r="H204" s="59">
        <v>766.78</v>
      </c>
      <c r="I204" s="66">
        <v>35.27</v>
      </c>
      <c r="J204" s="66">
        <v>43.19</v>
      </c>
      <c r="K204" s="66">
        <v>33117.22</v>
      </c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</row>
    <row r="205" customFormat="1" spans="1:157">
      <c r="A205" s="53"/>
      <c r="B205" s="57" t="s">
        <v>16</v>
      </c>
      <c r="C205" s="57" t="s">
        <v>543</v>
      </c>
      <c r="D205" s="57" t="s">
        <v>14</v>
      </c>
      <c r="E205" s="58" t="s">
        <v>544</v>
      </c>
      <c r="F205" s="57" t="s">
        <v>545</v>
      </c>
      <c r="G205" s="59" t="s">
        <v>20</v>
      </c>
      <c r="H205" s="59">
        <v>618.91</v>
      </c>
      <c r="I205" s="66">
        <v>47.98</v>
      </c>
      <c r="J205" s="66">
        <v>58.76</v>
      </c>
      <c r="K205" s="66">
        <v>36367.15</v>
      </c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</row>
    <row r="206" customFormat="1" spans="1:157">
      <c r="A206" s="53"/>
      <c r="B206" s="57" t="s">
        <v>16</v>
      </c>
      <c r="C206" s="57" t="s">
        <v>546</v>
      </c>
      <c r="D206" s="57" t="s">
        <v>14</v>
      </c>
      <c r="E206" s="58" t="s">
        <v>547</v>
      </c>
      <c r="F206" s="57" t="s">
        <v>548</v>
      </c>
      <c r="G206" s="59" t="s">
        <v>20</v>
      </c>
      <c r="H206" s="59">
        <v>412.53</v>
      </c>
      <c r="I206" s="66">
        <v>86.93</v>
      </c>
      <c r="J206" s="66">
        <v>106.46</v>
      </c>
      <c r="K206" s="66">
        <v>43917.94</v>
      </c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</row>
    <row r="207" customFormat="1" spans="1:157">
      <c r="A207" s="53"/>
      <c r="B207" s="57" t="s">
        <v>16</v>
      </c>
      <c r="C207" s="57" t="s">
        <v>549</v>
      </c>
      <c r="D207" s="57" t="s">
        <v>14</v>
      </c>
      <c r="E207" s="58" t="s">
        <v>550</v>
      </c>
      <c r="F207" s="57" t="s">
        <v>551</v>
      </c>
      <c r="G207" s="59" t="s">
        <v>20</v>
      </c>
      <c r="H207" s="59">
        <v>348</v>
      </c>
      <c r="I207" s="66">
        <v>47.82</v>
      </c>
      <c r="J207" s="66">
        <v>58.56</v>
      </c>
      <c r="K207" s="66">
        <v>20378.88</v>
      </c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</row>
    <row r="208" customFormat="1" spans="1:157">
      <c r="A208" s="53"/>
      <c r="B208" s="57" t="s">
        <v>16</v>
      </c>
      <c r="C208" s="57" t="s">
        <v>552</v>
      </c>
      <c r="D208" s="57" t="s">
        <v>14</v>
      </c>
      <c r="E208" s="58" t="s">
        <v>553</v>
      </c>
      <c r="F208" s="57" t="s">
        <v>554</v>
      </c>
      <c r="G208" s="59" t="s">
        <v>20</v>
      </c>
      <c r="H208" s="59">
        <v>235.9</v>
      </c>
      <c r="I208" s="66">
        <v>40.47</v>
      </c>
      <c r="J208" s="66">
        <v>49.56</v>
      </c>
      <c r="K208" s="66">
        <v>11691.2</v>
      </c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</row>
    <row r="209" customFormat="1" spans="1:157">
      <c r="A209" s="53"/>
      <c r="B209" s="57" t="s">
        <v>16</v>
      </c>
      <c r="C209" s="57" t="s">
        <v>555</v>
      </c>
      <c r="D209" s="57" t="s">
        <v>27</v>
      </c>
      <c r="E209" s="57" t="s">
        <v>556</v>
      </c>
      <c r="F209" s="57" t="s">
        <v>557</v>
      </c>
      <c r="G209" s="59" t="s">
        <v>20</v>
      </c>
      <c r="H209" s="59">
        <v>398.28</v>
      </c>
      <c r="I209" s="66">
        <v>4.974216</v>
      </c>
      <c r="J209" s="66">
        <f>I209*22.47%+I209</f>
        <v>6.0919223352</v>
      </c>
      <c r="K209" s="66">
        <f>J209*H209</f>
        <v>2426.29082766346</v>
      </c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</row>
    <row r="210" customFormat="1" spans="1:157">
      <c r="A210" s="53"/>
      <c r="B210" s="57" t="s">
        <v>16</v>
      </c>
      <c r="C210" s="57" t="s">
        <v>558</v>
      </c>
      <c r="D210" s="57" t="s">
        <v>27</v>
      </c>
      <c r="E210" s="57" t="s">
        <v>559</v>
      </c>
      <c r="F210" s="57" t="s">
        <v>560</v>
      </c>
      <c r="G210" s="59" t="s">
        <v>20</v>
      </c>
      <c r="H210" s="59">
        <v>32.9</v>
      </c>
      <c r="I210" s="66">
        <v>167.79633</v>
      </c>
      <c r="J210" s="66">
        <f>I210*22.47%+I210</f>
        <v>205.500165351</v>
      </c>
      <c r="K210" s="66">
        <f>J210*H210</f>
        <v>6760.9554400479</v>
      </c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</row>
    <row r="211" customFormat="1" spans="1:157">
      <c r="A211" s="53"/>
      <c r="B211" s="57" t="s">
        <v>16</v>
      </c>
      <c r="C211" s="57" t="s">
        <v>561</v>
      </c>
      <c r="D211" s="57" t="s">
        <v>27</v>
      </c>
      <c r="E211" s="57" t="s">
        <v>562</v>
      </c>
      <c r="F211" s="57" t="s">
        <v>563</v>
      </c>
      <c r="G211" s="59" t="s">
        <v>20</v>
      </c>
      <c r="H211" s="59">
        <v>115.08</v>
      </c>
      <c r="I211" s="66">
        <v>167.79633</v>
      </c>
      <c r="J211" s="66">
        <f>I211*22.47%+I211</f>
        <v>205.500165351</v>
      </c>
      <c r="K211" s="66">
        <f>J211*H211</f>
        <v>23648.9590285931</v>
      </c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</row>
    <row r="212" customFormat="1" spans="1:157">
      <c r="A212" s="53"/>
      <c r="B212" s="57" t="s">
        <v>16</v>
      </c>
      <c r="C212" s="57" t="s">
        <v>564</v>
      </c>
      <c r="D212" s="57" t="s">
        <v>27</v>
      </c>
      <c r="E212" s="57" t="s">
        <v>565</v>
      </c>
      <c r="F212" s="57" t="s">
        <v>566</v>
      </c>
      <c r="G212" s="59" t="s">
        <v>20</v>
      </c>
      <c r="H212" s="59">
        <v>30.19</v>
      </c>
      <c r="I212" s="66">
        <v>167.79633</v>
      </c>
      <c r="J212" s="66">
        <f>I212*22.47%+I212</f>
        <v>205.500165351</v>
      </c>
      <c r="K212" s="66">
        <f>J212*H212</f>
        <v>6204.04999194669</v>
      </c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</row>
    <row r="213" customFormat="1" spans="1:157">
      <c r="A213" s="53"/>
      <c r="B213" s="57" t="s">
        <v>16</v>
      </c>
      <c r="C213" s="57" t="s">
        <v>567</v>
      </c>
      <c r="D213" s="57" t="s">
        <v>27</v>
      </c>
      <c r="E213" s="57" t="s">
        <v>568</v>
      </c>
      <c r="F213" s="57" t="s">
        <v>569</v>
      </c>
      <c r="G213" s="59" t="s">
        <v>20</v>
      </c>
      <c r="H213" s="59">
        <v>220.11</v>
      </c>
      <c r="I213" s="66">
        <v>167.79633</v>
      </c>
      <c r="J213" s="66">
        <f>I213*22.47%+I213</f>
        <v>205.500165351</v>
      </c>
      <c r="K213" s="66">
        <f>J213*H213</f>
        <v>45232.6413954086</v>
      </c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</row>
    <row r="214" customFormat="1" spans="1:157">
      <c r="A214" s="53"/>
      <c r="B214" s="57" t="s">
        <v>16</v>
      </c>
      <c r="C214" s="57" t="s">
        <v>570</v>
      </c>
      <c r="D214" s="57" t="s">
        <v>14</v>
      </c>
      <c r="E214" s="58" t="s">
        <v>571</v>
      </c>
      <c r="F214" s="57" t="s">
        <v>572</v>
      </c>
      <c r="G214" s="59" t="s">
        <v>32</v>
      </c>
      <c r="H214" s="59">
        <v>74.13</v>
      </c>
      <c r="I214" s="66">
        <v>9.39</v>
      </c>
      <c r="J214" s="66">
        <v>11.49</v>
      </c>
      <c r="K214" s="66">
        <v>851.75</v>
      </c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</row>
    <row r="215" customFormat="1" spans="1:157">
      <c r="A215" s="53"/>
      <c r="B215" s="57" t="s">
        <v>16</v>
      </c>
      <c r="C215" s="57" t="s">
        <v>573</v>
      </c>
      <c r="D215" s="57" t="s">
        <v>14</v>
      </c>
      <c r="E215" s="58" t="s">
        <v>574</v>
      </c>
      <c r="F215" s="57" t="s">
        <v>575</v>
      </c>
      <c r="G215" s="59" t="s">
        <v>32</v>
      </c>
      <c r="H215" s="59">
        <v>199.86</v>
      </c>
      <c r="I215" s="66">
        <v>59.43</v>
      </c>
      <c r="J215" s="66">
        <v>72.78</v>
      </c>
      <c r="K215" s="66">
        <v>14545.81</v>
      </c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</row>
    <row r="216" customFormat="1" spans="1:157">
      <c r="A216" s="53"/>
      <c r="B216" s="57" t="s">
        <v>16</v>
      </c>
      <c r="C216" s="57" t="s">
        <v>576</v>
      </c>
      <c r="D216" s="57" t="s">
        <v>14</v>
      </c>
      <c r="E216" s="58" t="s">
        <v>577</v>
      </c>
      <c r="F216" s="57" t="s">
        <v>578</v>
      </c>
      <c r="G216" s="59" t="s">
        <v>32</v>
      </c>
      <c r="H216" s="59">
        <v>107.69</v>
      </c>
      <c r="I216" s="66">
        <v>73.99</v>
      </c>
      <c r="J216" s="66">
        <v>90.61</v>
      </c>
      <c r="K216" s="66">
        <v>9757.79</v>
      </c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</row>
    <row r="217" spans="2:11">
      <c r="B217" s="50" t="s">
        <v>72</v>
      </c>
      <c r="C217" s="50" t="s">
        <v>579</v>
      </c>
      <c r="D217" s="50" t="s">
        <v>14</v>
      </c>
      <c r="E217" s="51"/>
      <c r="F217" s="50" t="s">
        <v>580</v>
      </c>
      <c r="G217" s="52" t="s">
        <v>11</v>
      </c>
      <c r="H217" s="52">
        <v>0</v>
      </c>
      <c r="I217" s="64">
        <v>0</v>
      </c>
      <c r="J217" s="64">
        <f>I217*22.47%+I217</f>
        <v>0</v>
      </c>
      <c r="K217" s="64">
        <f>SUM(K218:K225)</f>
        <v>34325.5338326799</v>
      </c>
    </row>
    <row r="218" customFormat="1" spans="1:157">
      <c r="A218" s="53"/>
      <c r="B218" s="57" t="s">
        <v>16</v>
      </c>
      <c r="C218" s="57" t="s">
        <v>581</v>
      </c>
      <c r="D218" s="57" t="s">
        <v>14</v>
      </c>
      <c r="E218" s="58" t="s">
        <v>582</v>
      </c>
      <c r="F218" s="57" t="s">
        <v>583</v>
      </c>
      <c r="G218" s="59" t="s">
        <v>20</v>
      </c>
      <c r="H218" s="59">
        <v>84</v>
      </c>
      <c r="I218" s="66">
        <v>87.94</v>
      </c>
      <c r="J218" s="66">
        <v>107.7</v>
      </c>
      <c r="K218" s="66">
        <v>9046.8</v>
      </c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</row>
    <row r="219" customFormat="1" spans="1:157">
      <c r="A219" s="53"/>
      <c r="B219" s="57" t="s">
        <v>16</v>
      </c>
      <c r="C219" s="57" t="s">
        <v>584</v>
      </c>
      <c r="D219" s="57" t="s">
        <v>27</v>
      </c>
      <c r="E219" s="57" t="s">
        <v>585</v>
      </c>
      <c r="F219" s="57" t="s">
        <v>586</v>
      </c>
      <c r="G219" s="59">
        <v>0</v>
      </c>
      <c r="H219" s="59">
        <v>21</v>
      </c>
      <c r="I219" s="66">
        <v>142.933596</v>
      </c>
      <c r="J219" s="66">
        <f>I219*22.47%+I219</f>
        <v>175.0507750212</v>
      </c>
      <c r="K219" s="66">
        <f>J219*H219</f>
        <v>3676.0662754452</v>
      </c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</row>
    <row r="220" customFormat="1" spans="1:157">
      <c r="A220" s="53"/>
      <c r="B220" s="57" t="s">
        <v>16</v>
      </c>
      <c r="C220" s="57" t="s">
        <v>587</v>
      </c>
      <c r="D220" s="57" t="s">
        <v>27</v>
      </c>
      <c r="E220" s="57" t="s">
        <v>588</v>
      </c>
      <c r="F220" s="57" t="s">
        <v>589</v>
      </c>
      <c r="G220" s="59">
        <v>0</v>
      </c>
      <c r="H220" s="59">
        <v>38.76</v>
      </c>
      <c r="I220" s="66">
        <v>142.933596</v>
      </c>
      <c r="J220" s="66">
        <f>I220*22.47%+I220</f>
        <v>175.0507750212</v>
      </c>
      <c r="K220" s="66">
        <f>J220*H220</f>
        <v>6784.96803982171</v>
      </c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</row>
    <row r="221" customFormat="1" spans="1:157">
      <c r="A221" s="53"/>
      <c r="B221" s="57" t="s">
        <v>16</v>
      </c>
      <c r="C221" s="57" t="s">
        <v>590</v>
      </c>
      <c r="D221" s="57" t="s">
        <v>27</v>
      </c>
      <c r="E221" s="57" t="s">
        <v>591</v>
      </c>
      <c r="F221" s="57" t="s">
        <v>592</v>
      </c>
      <c r="G221" s="59" t="s">
        <v>20</v>
      </c>
      <c r="H221" s="59">
        <v>3.44</v>
      </c>
      <c r="I221" s="66">
        <v>172.486782</v>
      </c>
      <c r="J221" s="66">
        <f>I221*22.47%+I221</f>
        <v>211.2445619154</v>
      </c>
      <c r="K221" s="66">
        <f>J221*H221</f>
        <v>726.681292988976</v>
      </c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</row>
    <row r="222" customFormat="1" spans="1:157">
      <c r="A222" s="53"/>
      <c r="B222" s="57" t="s">
        <v>16</v>
      </c>
      <c r="C222" s="57" t="s">
        <v>593</v>
      </c>
      <c r="D222" s="57" t="s">
        <v>27</v>
      </c>
      <c r="E222" s="57" t="s">
        <v>594</v>
      </c>
      <c r="F222" s="57" t="s">
        <v>595</v>
      </c>
      <c r="G222" s="59" t="s">
        <v>54</v>
      </c>
      <c r="H222" s="59">
        <v>26.04</v>
      </c>
      <c r="I222" s="66">
        <v>140.538294</v>
      </c>
      <c r="J222" s="66">
        <f>I222*22.47%+I222</f>
        <v>172.1172486618</v>
      </c>
      <c r="K222" s="66">
        <f>J222*H222</f>
        <v>4481.93315515327</v>
      </c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</row>
    <row r="223" customFormat="1" spans="1:157">
      <c r="A223" s="53"/>
      <c r="B223" s="57" t="s">
        <v>16</v>
      </c>
      <c r="C223" s="57" t="s">
        <v>596</v>
      </c>
      <c r="D223" s="57" t="s">
        <v>14</v>
      </c>
      <c r="E223" s="58" t="s">
        <v>597</v>
      </c>
      <c r="F223" s="57" t="s">
        <v>598</v>
      </c>
      <c r="G223" s="59" t="s">
        <v>20</v>
      </c>
      <c r="H223" s="59">
        <v>726.76</v>
      </c>
      <c r="I223" s="66">
        <v>10.37</v>
      </c>
      <c r="J223" s="66">
        <v>12.7</v>
      </c>
      <c r="K223" s="66">
        <v>9229.85</v>
      </c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</row>
    <row r="224" customFormat="1" spans="1:157">
      <c r="A224" s="53"/>
      <c r="B224" s="57" t="s">
        <v>16</v>
      </c>
      <c r="C224" s="57" t="s">
        <v>599</v>
      </c>
      <c r="D224" s="57" t="s">
        <v>27</v>
      </c>
      <c r="E224" s="57" t="s">
        <v>600</v>
      </c>
      <c r="F224" s="57" t="s">
        <v>601</v>
      </c>
      <c r="G224" s="59" t="s">
        <v>32</v>
      </c>
      <c r="H224" s="59">
        <v>6.88</v>
      </c>
      <c r="I224" s="66">
        <v>16.416582</v>
      </c>
      <c r="J224" s="66">
        <f>I224*22.47%+I224</f>
        <v>20.1053879754</v>
      </c>
      <c r="K224" s="66">
        <f>J224*H224</f>
        <v>138.325069270752</v>
      </c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</row>
    <row r="225" customFormat="1" spans="1:157">
      <c r="A225" s="53"/>
      <c r="B225" s="57" t="s">
        <v>16</v>
      </c>
      <c r="C225" s="57" t="s">
        <v>602</v>
      </c>
      <c r="D225" s="57" t="s">
        <v>14</v>
      </c>
      <c r="E225" s="58" t="s">
        <v>213</v>
      </c>
      <c r="F225" s="57" t="s">
        <v>214</v>
      </c>
      <c r="G225" s="59" t="s">
        <v>20</v>
      </c>
      <c r="H225" s="59">
        <v>7.25</v>
      </c>
      <c r="I225" s="66">
        <v>27.14</v>
      </c>
      <c r="J225" s="66">
        <v>33.23</v>
      </c>
      <c r="K225" s="66">
        <v>240.91</v>
      </c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</row>
    <row r="226" spans="2:11">
      <c r="B226" s="50" t="s">
        <v>72</v>
      </c>
      <c r="C226" s="50" t="s">
        <v>603</v>
      </c>
      <c r="D226" s="50" t="s">
        <v>14</v>
      </c>
      <c r="E226" s="51"/>
      <c r="F226" s="50" t="s">
        <v>604</v>
      </c>
      <c r="G226" s="52" t="s">
        <v>11</v>
      </c>
      <c r="H226" s="52">
        <v>0</v>
      </c>
      <c r="I226" s="64">
        <v>0</v>
      </c>
      <c r="J226" s="64">
        <f>I226*22.47%+I226</f>
        <v>0</v>
      </c>
      <c r="K226" s="64">
        <f>SUM(K227:K229)</f>
        <v>58202.86</v>
      </c>
    </row>
    <row r="227" customFormat="1" spans="1:157">
      <c r="A227" s="53"/>
      <c r="B227" s="57" t="s">
        <v>16</v>
      </c>
      <c r="C227" s="57" t="s">
        <v>605</v>
      </c>
      <c r="D227" s="57" t="s">
        <v>14</v>
      </c>
      <c r="E227" s="58" t="s">
        <v>195</v>
      </c>
      <c r="F227" s="57" t="s">
        <v>196</v>
      </c>
      <c r="G227" s="59" t="s">
        <v>20</v>
      </c>
      <c r="H227" s="59">
        <v>591.02</v>
      </c>
      <c r="I227" s="66">
        <v>3.34</v>
      </c>
      <c r="J227" s="66">
        <v>4.09</v>
      </c>
      <c r="K227" s="66">
        <v>2417.27</v>
      </c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</row>
    <row r="228" customFormat="1" spans="1:157">
      <c r="A228" s="53"/>
      <c r="B228" s="57" t="s">
        <v>16</v>
      </c>
      <c r="C228" s="57" t="s">
        <v>606</v>
      </c>
      <c r="D228" s="57" t="s">
        <v>14</v>
      </c>
      <c r="E228" s="58" t="s">
        <v>198</v>
      </c>
      <c r="F228" s="57" t="s">
        <v>199</v>
      </c>
      <c r="G228" s="59" t="s">
        <v>54</v>
      </c>
      <c r="H228" s="59">
        <v>51.53</v>
      </c>
      <c r="I228" s="66">
        <v>179.94</v>
      </c>
      <c r="J228" s="66">
        <v>220.37</v>
      </c>
      <c r="K228" s="66">
        <v>11355.66</v>
      </c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</row>
    <row r="229" customFormat="1" spans="1:157">
      <c r="A229" s="53"/>
      <c r="B229" s="57" t="s">
        <v>16</v>
      </c>
      <c r="C229" s="57" t="s">
        <v>607</v>
      </c>
      <c r="D229" s="57" t="s">
        <v>14</v>
      </c>
      <c r="E229" s="58" t="s">
        <v>608</v>
      </c>
      <c r="F229" s="57" t="s">
        <v>609</v>
      </c>
      <c r="G229" s="59" t="s">
        <v>20</v>
      </c>
      <c r="H229" s="59">
        <v>431.61</v>
      </c>
      <c r="I229" s="66">
        <v>84.06</v>
      </c>
      <c r="J229" s="66">
        <v>102.94</v>
      </c>
      <c r="K229" s="66">
        <v>44429.93</v>
      </c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</row>
    <row r="230" customFormat="1" spans="1:157">
      <c r="A230" s="53"/>
      <c r="B230" s="54" t="s">
        <v>12</v>
      </c>
      <c r="C230" s="54" t="s">
        <v>610</v>
      </c>
      <c r="D230" s="54" t="s">
        <v>14</v>
      </c>
      <c r="E230" s="55"/>
      <c r="F230" s="54" t="s">
        <v>611</v>
      </c>
      <c r="G230" s="56" t="s">
        <v>11</v>
      </c>
      <c r="H230" s="56">
        <v>0</v>
      </c>
      <c r="I230" s="65">
        <v>0</v>
      </c>
      <c r="J230" s="65">
        <v>0</v>
      </c>
      <c r="K230" s="65">
        <f>K231+K241+K244+K248</f>
        <v>154922.531222004</v>
      </c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</row>
    <row r="231" spans="2:11">
      <c r="B231" s="50" t="s">
        <v>72</v>
      </c>
      <c r="C231" s="50" t="s">
        <v>612</v>
      </c>
      <c r="D231" s="50" t="s">
        <v>14</v>
      </c>
      <c r="E231" s="51"/>
      <c r="F231" s="50" t="s">
        <v>613</v>
      </c>
      <c r="G231" s="52" t="s">
        <v>11</v>
      </c>
      <c r="H231" s="52">
        <v>0</v>
      </c>
      <c r="I231" s="64">
        <v>0</v>
      </c>
      <c r="J231" s="64">
        <v>0</v>
      </c>
      <c r="K231" s="64">
        <f>SUM(K232:K240)</f>
        <v>131549.811027017</v>
      </c>
    </row>
    <row r="232" customFormat="1" spans="1:157">
      <c r="A232" s="53"/>
      <c r="B232" s="57" t="s">
        <v>16</v>
      </c>
      <c r="C232" s="57" t="s">
        <v>614</v>
      </c>
      <c r="D232" s="57" t="s">
        <v>14</v>
      </c>
      <c r="E232" s="58" t="s">
        <v>615</v>
      </c>
      <c r="F232" s="57" t="s">
        <v>616</v>
      </c>
      <c r="G232" s="59" t="s">
        <v>20</v>
      </c>
      <c r="H232" s="59">
        <v>1380.6</v>
      </c>
      <c r="I232" s="66">
        <v>17.55</v>
      </c>
      <c r="J232" s="66">
        <v>21.49</v>
      </c>
      <c r="K232" s="66">
        <v>29669.09</v>
      </c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</row>
    <row r="233" customFormat="1" spans="1:157">
      <c r="A233" s="53"/>
      <c r="B233" s="57" t="s">
        <v>16</v>
      </c>
      <c r="C233" s="57" t="s">
        <v>617</v>
      </c>
      <c r="D233" s="57" t="s">
        <v>14</v>
      </c>
      <c r="E233" s="58" t="s">
        <v>618</v>
      </c>
      <c r="F233" s="57" t="s">
        <v>619</v>
      </c>
      <c r="G233" s="59" t="s">
        <v>20</v>
      </c>
      <c r="H233" s="59">
        <v>1360.44</v>
      </c>
      <c r="I233" s="66">
        <v>28.95</v>
      </c>
      <c r="J233" s="66">
        <v>35.45</v>
      </c>
      <c r="K233" s="66">
        <v>48227.59</v>
      </c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</row>
    <row r="234" customFormat="1" spans="1:157">
      <c r="A234" s="53"/>
      <c r="B234" s="57" t="s">
        <v>16</v>
      </c>
      <c r="C234" s="57" t="s">
        <v>620</v>
      </c>
      <c r="D234" s="57" t="s">
        <v>27</v>
      </c>
      <c r="E234" s="57" t="s">
        <v>621</v>
      </c>
      <c r="F234" s="57" t="s">
        <v>622</v>
      </c>
      <c r="G234" s="59" t="s">
        <v>20</v>
      </c>
      <c r="H234" s="59">
        <v>2203.57</v>
      </c>
      <c r="I234" s="66">
        <v>11.383944</v>
      </c>
      <c r="J234" s="66">
        <f t="shared" ref="J234:J241" si="8">I234*22.47%+I234</f>
        <v>13.9419162168</v>
      </c>
      <c r="K234" s="66">
        <f t="shared" ref="K234:K240" si="9">J234*H234</f>
        <v>30721.988317854</v>
      </c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</row>
    <row r="235" customFormat="1" spans="1:157">
      <c r="A235" s="53"/>
      <c r="B235" s="57" t="s">
        <v>16</v>
      </c>
      <c r="C235" s="57" t="s">
        <v>623</v>
      </c>
      <c r="D235" s="57" t="s">
        <v>27</v>
      </c>
      <c r="E235" s="57" t="s">
        <v>624</v>
      </c>
      <c r="F235" s="57" t="s">
        <v>625</v>
      </c>
      <c r="G235" s="59" t="s">
        <v>20</v>
      </c>
      <c r="H235" s="59">
        <v>15.55</v>
      </c>
      <c r="I235" s="66">
        <v>11.383944</v>
      </c>
      <c r="J235" s="66">
        <f t="shared" si="8"/>
        <v>13.9419162168</v>
      </c>
      <c r="K235" s="66">
        <f t="shared" si="9"/>
        <v>216.79679717124</v>
      </c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</row>
    <row r="236" customFormat="1" spans="1:157">
      <c r="A236" s="53"/>
      <c r="B236" s="57" t="s">
        <v>16</v>
      </c>
      <c r="C236" s="57" t="s">
        <v>626</v>
      </c>
      <c r="D236" s="57" t="s">
        <v>27</v>
      </c>
      <c r="E236" s="57" t="s">
        <v>627</v>
      </c>
      <c r="F236" s="57" t="s">
        <v>628</v>
      </c>
      <c r="G236" s="59" t="s">
        <v>20</v>
      </c>
      <c r="H236" s="59">
        <v>454.59</v>
      </c>
      <c r="I236" s="66">
        <v>11.383944</v>
      </c>
      <c r="J236" s="66">
        <f t="shared" si="8"/>
        <v>13.9419162168</v>
      </c>
      <c r="K236" s="66">
        <f t="shared" si="9"/>
        <v>6337.85569299511</v>
      </c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</row>
    <row r="237" customFormat="1" spans="1:157">
      <c r="A237" s="53"/>
      <c r="B237" s="57" t="s">
        <v>16</v>
      </c>
      <c r="C237" s="57" t="s">
        <v>629</v>
      </c>
      <c r="D237" s="57" t="s">
        <v>27</v>
      </c>
      <c r="E237" s="57" t="s">
        <v>630</v>
      </c>
      <c r="F237" s="57" t="s">
        <v>631</v>
      </c>
      <c r="G237" s="59" t="s">
        <v>20</v>
      </c>
      <c r="H237" s="59">
        <v>154.44</v>
      </c>
      <c r="I237" s="66">
        <v>11.383944</v>
      </c>
      <c r="J237" s="66">
        <f t="shared" si="8"/>
        <v>13.9419162168</v>
      </c>
      <c r="K237" s="66">
        <f t="shared" si="9"/>
        <v>2153.18954052259</v>
      </c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</row>
    <row r="238" customFormat="1" spans="1:157">
      <c r="A238" s="53"/>
      <c r="B238" s="57" t="s">
        <v>16</v>
      </c>
      <c r="C238" s="57" t="s">
        <v>632</v>
      </c>
      <c r="D238" s="57" t="s">
        <v>27</v>
      </c>
      <c r="E238" s="57" t="s">
        <v>633</v>
      </c>
      <c r="F238" s="57" t="s">
        <v>634</v>
      </c>
      <c r="G238" s="59" t="s">
        <v>20</v>
      </c>
      <c r="H238" s="59">
        <v>98.15</v>
      </c>
      <c r="I238" s="66">
        <v>62.152662</v>
      </c>
      <c r="J238" s="66">
        <f t="shared" si="8"/>
        <v>76.1183651514</v>
      </c>
      <c r="K238" s="66">
        <f t="shared" si="9"/>
        <v>7471.01753960991</v>
      </c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</row>
    <row r="239" customFormat="1" spans="1:157">
      <c r="A239" s="53"/>
      <c r="B239" s="57" t="s">
        <v>16</v>
      </c>
      <c r="C239" s="57" t="s">
        <v>635</v>
      </c>
      <c r="D239" s="57" t="s">
        <v>27</v>
      </c>
      <c r="E239" s="57" t="s">
        <v>636</v>
      </c>
      <c r="F239" s="57" t="s">
        <v>637</v>
      </c>
      <c r="G239" s="59" t="s">
        <v>20</v>
      </c>
      <c r="H239" s="59">
        <v>84.65</v>
      </c>
      <c r="I239" s="66">
        <v>62.152662</v>
      </c>
      <c r="J239" s="66">
        <f t="shared" si="8"/>
        <v>76.1183651514</v>
      </c>
      <c r="K239" s="66">
        <f t="shared" si="9"/>
        <v>6443.41961006601</v>
      </c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</row>
    <row r="240" customFormat="1" spans="1:157">
      <c r="A240" s="53"/>
      <c r="B240" s="57" t="s">
        <v>16</v>
      </c>
      <c r="C240" s="57" t="s">
        <v>638</v>
      </c>
      <c r="D240" s="57" t="s">
        <v>27</v>
      </c>
      <c r="E240" s="57" t="s">
        <v>639</v>
      </c>
      <c r="F240" s="57" t="s">
        <v>640</v>
      </c>
      <c r="G240" s="59" t="s">
        <v>20</v>
      </c>
      <c r="H240" s="59">
        <v>15.3</v>
      </c>
      <c r="I240" s="66">
        <v>16.48335</v>
      </c>
      <c r="J240" s="66">
        <f t="shared" si="8"/>
        <v>20.187158745</v>
      </c>
      <c r="K240" s="66">
        <f t="shared" si="9"/>
        <v>308.8635287985</v>
      </c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  <c r="EG240" s="53"/>
      <c r="EH240" s="53"/>
      <c r="EI240" s="53"/>
      <c r="EJ240" s="53"/>
      <c r="EK240" s="53"/>
      <c r="EL240" s="53"/>
      <c r="EM240" s="53"/>
      <c r="EN240" s="53"/>
      <c r="EO240" s="53"/>
      <c r="EP240" s="53"/>
      <c r="EQ240" s="53"/>
      <c r="ER240" s="53"/>
      <c r="ES240" s="53"/>
      <c r="ET240" s="53"/>
      <c r="EU240" s="53"/>
      <c r="EV240" s="53"/>
      <c r="EW240" s="53"/>
      <c r="EX240" s="53"/>
      <c r="EY240" s="53"/>
      <c r="EZ240" s="53"/>
      <c r="FA240" s="53"/>
    </row>
    <row r="241" spans="2:11">
      <c r="B241" s="50" t="s">
        <v>72</v>
      </c>
      <c r="C241" s="50" t="s">
        <v>641</v>
      </c>
      <c r="D241" s="50" t="s">
        <v>14</v>
      </c>
      <c r="E241" s="51"/>
      <c r="F241" s="50" t="s">
        <v>642</v>
      </c>
      <c r="G241" s="52" t="s">
        <v>11</v>
      </c>
      <c r="H241" s="52">
        <v>0</v>
      </c>
      <c r="I241" s="64">
        <v>0</v>
      </c>
      <c r="J241" s="64">
        <f t="shared" si="8"/>
        <v>0</v>
      </c>
      <c r="K241" s="64">
        <f>SUM(K242:K243)</f>
        <v>20824.65</v>
      </c>
    </row>
    <row r="242" customFormat="1" spans="1:157">
      <c r="A242" s="53"/>
      <c r="B242" s="57" t="s">
        <v>16</v>
      </c>
      <c r="C242" s="57" t="s">
        <v>643</v>
      </c>
      <c r="D242" s="57" t="s">
        <v>14</v>
      </c>
      <c r="E242" s="58" t="s">
        <v>644</v>
      </c>
      <c r="F242" s="57" t="s">
        <v>645</v>
      </c>
      <c r="G242" s="59" t="s">
        <v>20</v>
      </c>
      <c r="H242" s="59">
        <v>481.05</v>
      </c>
      <c r="I242" s="66">
        <v>21.28</v>
      </c>
      <c r="J242" s="66">
        <v>26.06</v>
      </c>
      <c r="K242" s="66">
        <v>12536.16</v>
      </c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  <c r="DY242" s="53"/>
      <c r="DZ242" s="53"/>
      <c r="EA242" s="53"/>
      <c r="EB242" s="53"/>
      <c r="EC242" s="53"/>
      <c r="ED242" s="53"/>
      <c r="EE242" s="53"/>
      <c r="EF242" s="53"/>
      <c r="EG242" s="53"/>
      <c r="EH242" s="53"/>
      <c r="EI242" s="53"/>
      <c r="EJ242" s="53"/>
      <c r="EK242" s="53"/>
      <c r="EL242" s="53"/>
      <c r="EM242" s="53"/>
      <c r="EN242" s="53"/>
      <c r="EO242" s="53"/>
      <c r="EP242" s="53"/>
      <c r="EQ242" s="53"/>
      <c r="ER242" s="53"/>
      <c r="ES242" s="53"/>
      <c r="ET242" s="53"/>
      <c r="EU242" s="53"/>
      <c r="EV242" s="53"/>
      <c r="EW242" s="53"/>
      <c r="EX242" s="53"/>
      <c r="EY242" s="53"/>
      <c r="EZ242" s="53"/>
      <c r="FA242" s="53"/>
    </row>
    <row r="243" customFormat="1" spans="1:157">
      <c r="A243" s="53"/>
      <c r="B243" s="57" t="s">
        <v>16</v>
      </c>
      <c r="C243" s="57" t="s">
        <v>646</v>
      </c>
      <c r="D243" s="57" t="s">
        <v>14</v>
      </c>
      <c r="E243" s="58" t="s">
        <v>647</v>
      </c>
      <c r="F243" s="57" t="s">
        <v>648</v>
      </c>
      <c r="G243" s="59" t="s">
        <v>20</v>
      </c>
      <c r="H243" s="59">
        <v>481.05</v>
      </c>
      <c r="I243" s="66">
        <v>14.07</v>
      </c>
      <c r="J243" s="66">
        <v>17.23</v>
      </c>
      <c r="K243" s="66">
        <v>8288.49</v>
      </c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  <c r="DY243" s="53"/>
      <c r="DZ243" s="53"/>
      <c r="EA243" s="53"/>
      <c r="EB243" s="53"/>
      <c r="EC243" s="53"/>
      <c r="ED243" s="53"/>
      <c r="EE243" s="53"/>
      <c r="EF243" s="53"/>
      <c r="EG243" s="53"/>
      <c r="EH243" s="53"/>
      <c r="EI243" s="53"/>
      <c r="EJ243" s="53"/>
      <c r="EK243" s="53"/>
      <c r="EL243" s="53"/>
      <c r="EM243" s="53"/>
      <c r="EN243" s="53"/>
      <c r="EO243" s="53"/>
      <c r="EP243" s="53"/>
      <c r="EQ243" s="53"/>
      <c r="ER243" s="53"/>
      <c r="ES243" s="53"/>
      <c r="ET243" s="53"/>
      <c r="EU243" s="53"/>
      <c r="EV243" s="53"/>
      <c r="EW243" s="53"/>
      <c r="EX243" s="53"/>
      <c r="EY243" s="53"/>
      <c r="EZ243" s="53"/>
      <c r="FA243" s="53"/>
    </row>
    <row r="244" spans="2:11">
      <c r="B244" s="50" t="s">
        <v>72</v>
      </c>
      <c r="C244" s="50" t="s">
        <v>649</v>
      </c>
      <c r="D244" s="50" t="s">
        <v>14</v>
      </c>
      <c r="E244" s="51"/>
      <c r="F244" s="50" t="s">
        <v>650</v>
      </c>
      <c r="G244" s="52" t="s">
        <v>11</v>
      </c>
      <c r="H244" s="52">
        <v>0</v>
      </c>
      <c r="I244" s="64">
        <v>0</v>
      </c>
      <c r="J244" s="64">
        <f t="shared" ref="J244:J255" si="10">I244*22.47%+I244</f>
        <v>0</v>
      </c>
      <c r="K244" s="64">
        <f>SUM(K245:K247)</f>
        <v>666.357769693512</v>
      </c>
    </row>
    <row r="245" customFormat="1" spans="1:157">
      <c r="A245" s="53"/>
      <c r="B245" s="57" t="s">
        <v>16</v>
      </c>
      <c r="C245" s="57" t="s">
        <v>651</v>
      </c>
      <c r="D245" s="57" t="s">
        <v>27</v>
      </c>
      <c r="E245" s="57" t="s">
        <v>652</v>
      </c>
      <c r="F245" s="57" t="s">
        <v>653</v>
      </c>
      <c r="G245" s="59" t="s">
        <v>20</v>
      </c>
      <c r="H245" s="59">
        <v>3.32</v>
      </c>
      <c r="I245" s="66">
        <v>64.314276</v>
      </c>
      <c r="J245" s="66">
        <f t="shared" si="10"/>
        <v>78.7656938172</v>
      </c>
      <c r="K245" s="66">
        <f>J245*H245</f>
        <v>261.502103473104</v>
      </c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/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  <c r="DY245" s="53"/>
      <c r="DZ245" s="53"/>
      <c r="EA245" s="53"/>
      <c r="EB245" s="53"/>
      <c r="EC245" s="53"/>
      <c r="ED245" s="53"/>
      <c r="EE245" s="53"/>
      <c r="EF245" s="53"/>
      <c r="EG245" s="53"/>
      <c r="EH245" s="53"/>
      <c r="EI245" s="53"/>
      <c r="EJ245" s="53"/>
      <c r="EK245" s="53"/>
      <c r="EL245" s="53"/>
      <c r="EM245" s="53"/>
      <c r="EN245" s="53"/>
      <c r="EO245" s="53"/>
      <c r="EP245" s="53"/>
      <c r="EQ245" s="53"/>
      <c r="ER245" s="53"/>
      <c r="ES245" s="53"/>
      <c r="ET245" s="53"/>
      <c r="EU245" s="53"/>
      <c r="EV245" s="53"/>
      <c r="EW245" s="53"/>
      <c r="EX245" s="53"/>
      <c r="EY245" s="53"/>
      <c r="EZ245" s="53"/>
      <c r="FA245" s="53"/>
    </row>
    <row r="246" customFormat="1" spans="1:157">
      <c r="A246" s="53"/>
      <c r="B246" s="57" t="s">
        <v>16</v>
      </c>
      <c r="C246" s="57" t="s">
        <v>654</v>
      </c>
      <c r="D246" s="57" t="s">
        <v>27</v>
      </c>
      <c r="E246" s="57" t="s">
        <v>655</v>
      </c>
      <c r="F246" s="57" t="s">
        <v>656</v>
      </c>
      <c r="G246" s="59" t="s">
        <v>20</v>
      </c>
      <c r="H246" s="59">
        <v>2.49</v>
      </c>
      <c r="I246" s="66">
        <v>64.314276</v>
      </c>
      <c r="J246" s="66">
        <f t="shared" si="10"/>
        <v>78.7656938172</v>
      </c>
      <c r="K246" s="66">
        <f>J246*H246</f>
        <v>196.126577604828</v>
      </c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/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  <c r="DY246" s="53"/>
      <c r="DZ246" s="53"/>
      <c r="EA246" s="53"/>
      <c r="EB246" s="53"/>
      <c r="EC246" s="53"/>
      <c r="ED246" s="53"/>
      <c r="EE246" s="53"/>
      <c r="EF246" s="53"/>
      <c r="EG246" s="53"/>
      <c r="EH246" s="53"/>
      <c r="EI246" s="53"/>
      <c r="EJ246" s="53"/>
      <c r="EK246" s="53"/>
      <c r="EL246" s="53"/>
      <c r="EM246" s="53"/>
      <c r="EN246" s="53"/>
      <c r="EO246" s="53"/>
      <c r="EP246" s="53"/>
      <c r="EQ246" s="53"/>
      <c r="ER246" s="53"/>
      <c r="ES246" s="53"/>
      <c r="ET246" s="53"/>
      <c r="EU246" s="53"/>
      <c r="EV246" s="53"/>
      <c r="EW246" s="53"/>
      <c r="EX246" s="53"/>
      <c r="EY246" s="53"/>
      <c r="EZ246" s="53"/>
      <c r="FA246" s="53"/>
    </row>
    <row r="247" customFormat="1" spans="1:157">
      <c r="A247" s="53"/>
      <c r="B247" s="57" t="s">
        <v>16</v>
      </c>
      <c r="C247" s="57" t="s">
        <v>657</v>
      </c>
      <c r="D247" s="57" t="s">
        <v>27</v>
      </c>
      <c r="E247" s="57" t="s">
        <v>658</v>
      </c>
      <c r="F247" s="57" t="s">
        <v>659</v>
      </c>
      <c r="G247" s="59" t="s">
        <v>20</v>
      </c>
      <c r="H247" s="59">
        <v>2.65</v>
      </c>
      <c r="I247" s="66">
        <v>64.314276</v>
      </c>
      <c r="J247" s="66">
        <f t="shared" si="10"/>
        <v>78.7656938172</v>
      </c>
      <c r="K247" s="66">
        <f>J247*H247</f>
        <v>208.72908861558</v>
      </c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  <c r="EH247" s="53"/>
      <c r="EI247" s="53"/>
      <c r="EJ247" s="53"/>
      <c r="EK247" s="53"/>
      <c r="EL247" s="53"/>
      <c r="EM247" s="53"/>
      <c r="EN247" s="53"/>
      <c r="EO247" s="53"/>
      <c r="EP247" s="53"/>
      <c r="EQ247" s="53"/>
      <c r="ER247" s="53"/>
      <c r="ES247" s="53"/>
      <c r="ET247" s="53"/>
      <c r="EU247" s="53"/>
      <c r="EV247" s="53"/>
      <c r="EW247" s="53"/>
      <c r="EX247" s="53"/>
      <c r="EY247" s="53"/>
      <c r="EZ247" s="53"/>
      <c r="FA247" s="53"/>
    </row>
    <row r="248" spans="2:11">
      <c r="B248" s="50" t="s">
        <v>72</v>
      </c>
      <c r="C248" s="50" t="s">
        <v>660</v>
      </c>
      <c r="D248" s="50" t="s">
        <v>14</v>
      </c>
      <c r="E248" s="51"/>
      <c r="F248" s="50" t="s">
        <v>661</v>
      </c>
      <c r="G248" s="52" t="s">
        <v>11</v>
      </c>
      <c r="H248" s="52">
        <v>0</v>
      </c>
      <c r="I248" s="64">
        <v>0</v>
      </c>
      <c r="J248" s="64">
        <f t="shared" si="10"/>
        <v>0</v>
      </c>
      <c r="K248" s="64">
        <f>SUM(K249:K255)</f>
        <v>1881.71242529291</v>
      </c>
    </row>
    <row r="249" customFormat="1" spans="1:157">
      <c r="A249" s="53"/>
      <c r="B249" s="57" t="s">
        <v>16</v>
      </c>
      <c r="C249" s="57" t="s">
        <v>662</v>
      </c>
      <c r="D249" s="57" t="s">
        <v>27</v>
      </c>
      <c r="E249" s="57" t="s">
        <v>652</v>
      </c>
      <c r="F249" s="57" t="s">
        <v>653</v>
      </c>
      <c r="G249" s="59" t="s">
        <v>20</v>
      </c>
      <c r="H249" s="59">
        <v>3.96</v>
      </c>
      <c r="I249" s="66">
        <v>64.314276</v>
      </c>
      <c r="J249" s="66">
        <f t="shared" si="10"/>
        <v>78.7656938172</v>
      </c>
      <c r="K249" s="66">
        <f>J249*H249</f>
        <v>311.912147516112</v>
      </c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/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  <c r="DY249" s="53"/>
      <c r="DZ249" s="53"/>
      <c r="EA249" s="53"/>
      <c r="EB249" s="53"/>
      <c r="EC249" s="53"/>
      <c r="ED249" s="53"/>
      <c r="EE249" s="53"/>
      <c r="EF249" s="53"/>
      <c r="EG249" s="53"/>
      <c r="EH249" s="53"/>
      <c r="EI249" s="53"/>
      <c r="EJ249" s="53"/>
      <c r="EK249" s="53"/>
      <c r="EL249" s="53"/>
      <c r="EM249" s="53"/>
      <c r="EN249" s="53"/>
      <c r="EO249" s="53"/>
      <c r="EP249" s="53"/>
      <c r="EQ249" s="53"/>
      <c r="ER249" s="53"/>
      <c r="ES249" s="53"/>
      <c r="ET249" s="53"/>
      <c r="EU249" s="53"/>
      <c r="EV249" s="53"/>
      <c r="EW249" s="53"/>
      <c r="EX249" s="53"/>
      <c r="EY249" s="53"/>
      <c r="EZ249" s="53"/>
      <c r="FA249" s="53"/>
    </row>
    <row r="250" customFormat="1" spans="1:157">
      <c r="A250" s="53"/>
      <c r="B250" s="57" t="s">
        <v>16</v>
      </c>
      <c r="C250" s="57" t="s">
        <v>663</v>
      </c>
      <c r="D250" s="57" t="s">
        <v>27</v>
      </c>
      <c r="E250" s="57" t="s">
        <v>655</v>
      </c>
      <c r="F250" s="57" t="s">
        <v>656</v>
      </c>
      <c r="G250" s="59" t="s">
        <v>20</v>
      </c>
      <c r="H250" s="59">
        <v>3.23</v>
      </c>
      <c r="I250" s="66">
        <v>64.314276</v>
      </c>
      <c r="J250" s="66">
        <f t="shared" si="10"/>
        <v>78.7656938172</v>
      </c>
      <c r="K250" s="66">
        <f t="shared" ref="K250:K255" si="11">J250*H250</f>
        <v>254.413191029556</v>
      </c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/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  <c r="DY250" s="53"/>
      <c r="DZ250" s="53"/>
      <c r="EA250" s="53"/>
      <c r="EB250" s="53"/>
      <c r="EC250" s="53"/>
      <c r="ED250" s="53"/>
      <c r="EE250" s="53"/>
      <c r="EF250" s="53"/>
      <c r="EG250" s="53"/>
      <c r="EH250" s="53"/>
      <c r="EI250" s="53"/>
      <c r="EJ250" s="53"/>
      <c r="EK250" s="53"/>
      <c r="EL250" s="53"/>
      <c r="EM250" s="53"/>
      <c r="EN250" s="53"/>
      <c r="EO250" s="53"/>
      <c r="EP250" s="53"/>
      <c r="EQ250" s="53"/>
      <c r="ER250" s="53"/>
      <c r="ES250" s="53"/>
      <c r="ET250" s="53"/>
      <c r="EU250" s="53"/>
      <c r="EV250" s="53"/>
      <c r="EW250" s="53"/>
      <c r="EX250" s="53"/>
      <c r="EY250" s="53"/>
      <c r="EZ250" s="53"/>
      <c r="FA250" s="53"/>
    </row>
    <row r="251" customFormat="1" spans="1:157">
      <c r="A251" s="53"/>
      <c r="B251" s="57" t="s">
        <v>16</v>
      </c>
      <c r="C251" s="57" t="s">
        <v>664</v>
      </c>
      <c r="D251" s="57" t="s">
        <v>27</v>
      </c>
      <c r="E251" s="57" t="s">
        <v>658</v>
      </c>
      <c r="F251" s="57" t="s">
        <v>659</v>
      </c>
      <c r="G251" s="59" t="s">
        <v>20</v>
      </c>
      <c r="H251" s="59">
        <v>1.72</v>
      </c>
      <c r="I251" s="66">
        <v>64.314276</v>
      </c>
      <c r="J251" s="66">
        <f t="shared" si="10"/>
        <v>78.7656938172</v>
      </c>
      <c r="K251" s="66">
        <f t="shared" si="11"/>
        <v>135.476993365584</v>
      </c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  <c r="DY251" s="53"/>
      <c r="DZ251" s="53"/>
      <c r="EA251" s="53"/>
      <c r="EB251" s="53"/>
      <c r="EC251" s="53"/>
      <c r="ED251" s="53"/>
      <c r="EE251" s="53"/>
      <c r="EF251" s="53"/>
      <c r="EG251" s="53"/>
      <c r="EH251" s="53"/>
      <c r="EI251" s="53"/>
      <c r="EJ251" s="53"/>
      <c r="EK251" s="53"/>
      <c r="EL251" s="53"/>
      <c r="EM251" s="53"/>
      <c r="EN251" s="53"/>
      <c r="EO251" s="53"/>
      <c r="EP251" s="53"/>
      <c r="EQ251" s="53"/>
      <c r="ER251" s="53"/>
      <c r="ES251" s="53"/>
      <c r="ET251" s="53"/>
      <c r="EU251" s="53"/>
      <c r="EV251" s="53"/>
      <c r="EW251" s="53"/>
      <c r="EX251" s="53"/>
      <c r="EY251" s="53"/>
      <c r="EZ251" s="53"/>
      <c r="FA251" s="53"/>
    </row>
    <row r="252" customFormat="1" spans="1:157">
      <c r="A252" s="53"/>
      <c r="B252" s="57" t="s">
        <v>16</v>
      </c>
      <c r="C252" s="57" t="s">
        <v>665</v>
      </c>
      <c r="D252" s="57" t="s">
        <v>27</v>
      </c>
      <c r="E252" s="57" t="s">
        <v>658</v>
      </c>
      <c r="F252" s="57" t="s">
        <v>659</v>
      </c>
      <c r="G252" s="59" t="s">
        <v>20</v>
      </c>
      <c r="H252" s="59">
        <v>10.49</v>
      </c>
      <c r="I252" s="66">
        <v>64.314276</v>
      </c>
      <c r="J252" s="66">
        <f t="shared" si="10"/>
        <v>78.7656938172</v>
      </c>
      <c r="K252" s="66">
        <f t="shared" si="11"/>
        <v>826.252128142428</v>
      </c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  <c r="DY252" s="53"/>
      <c r="DZ252" s="53"/>
      <c r="EA252" s="53"/>
      <c r="EB252" s="53"/>
      <c r="EC252" s="53"/>
      <c r="ED252" s="53"/>
      <c r="EE252" s="53"/>
      <c r="EF252" s="53"/>
      <c r="EG252" s="53"/>
      <c r="EH252" s="53"/>
      <c r="EI252" s="53"/>
      <c r="EJ252" s="53"/>
      <c r="EK252" s="53"/>
      <c r="EL252" s="53"/>
      <c r="EM252" s="53"/>
      <c r="EN252" s="53"/>
      <c r="EO252" s="53"/>
      <c r="EP252" s="53"/>
      <c r="EQ252" s="53"/>
      <c r="ER252" s="53"/>
      <c r="ES252" s="53"/>
      <c r="ET252" s="53"/>
      <c r="EU252" s="53"/>
      <c r="EV252" s="53"/>
      <c r="EW252" s="53"/>
      <c r="EX252" s="53"/>
      <c r="EY252" s="53"/>
      <c r="EZ252" s="53"/>
      <c r="FA252" s="53"/>
    </row>
    <row r="253" customFormat="1" spans="1:157">
      <c r="A253" s="53"/>
      <c r="B253" s="57" t="s">
        <v>16</v>
      </c>
      <c r="C253" s="57" t="s">
        <v>666</v>
      </c>
      <c r="D253" s="57" t="s">
        <v>27</v>
      </c>
      <c r="E253" s="57" t="s">
        <v>667</v>
      </c>
      <c r="F253" s="57" t="s">
        <v>668</v>
      </c>
      <c r="G253" s="59" t="s">
        <v>20</v>
      </c>
      <c r="H253" s="59">
        <v>2.3</v>
      </c>
      <c r="I253" s="66">
        <v>64.314276</v>
      </c>
      <c r="J253" s="66">
        <f t="shared" si="10"/>
        <v>78.7656938172</v>
      </c>
      <c r="K253" s="66">
        <f t="shared" si="11"/>
        <v>181.16109577956</v>
      </c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/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  <c r="DY253" s="53"/>
      <c r="DZ253" s="53"/>
      <c r="EA253" s="53"/>
      <c r="EB253" s="53"/>
      <c r="EC253" s="53"/>
      <c r="ED253" s="53"/>
      <c r="EE253" s="53"/>
      <c r="EF253" s="53"/>
      <c r="EG253" s="53"/>
      <c r="EH253" s="53"/>
      <c r="EI253" s="53"/>
      <c r="EJ253" s="53"/>
      <c r="EK253" s="53"/>
      <c r="EL253" s="53"/>
      <c r="EM253" s="53"/>
      <c r="EN253" s="53"/>
      <c r="EO253" s="53"/>
      <c r="EP253" s="53"/>
      <c r="EQ253" s="53"/>
      <c r="ER253" s="53"/>
      <c r="ES253" s="53"/>
      <c r="ET253" s="53"/>
      <c r="EU253" s="53"/>
      <c r="EV253" s="53"/>
      <c r="EW253" s="53"/>
      <c r="EX253" s="53"/>
      <c r="EY253" s="53"/>
      <c r="EZ253" s="53"/>
      <c r="FA253" s="53"/>
    </row>
    <row r="254" customFormat="1" spans="1:157">
      <c r="A254" s="53"/>
      <c r="B254" s="57" t="s">
        <v>16</v>
      </c>
      <c r="C254" s="57" t="s">
        <v>669</v>
      </c>
      <c r="D254" s="57" t="s">
        <v>27</v>
      </c>
      <c r="E254" s="57" t="s">
        <v>670</v>
      </c>
      <c r="F254" s="57" t="s">
        <v>671</v>
      </c>
      <c r="G254" s="59" t="s">
        <v>20</v>
      </c>
      <c r="H254" s="59">
        <v>1.7</v>
      </c>
      <c r="I254" s="66">
        <v>64.314276</v>
      </c>
      <c r="J254" s="66">
        <f t="shared" si="10"/>
        <v>78.7656938172</v>
      </c>
      <c r="K254" s="66">
        <f t="shared" si="11"/>
        <v>133.90167948924</v>
      </c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/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  <c r="DY254" s="53"/>
      <c r="DZ254" s="53"/>
      <c r="EA254" s="53"/>
      <c r="EB254" s="53"/>
      <c r="EC254" s="53"/>
      <c r="ED254" s="53"/>
      <c r="EE254" s="53"/>
      <c r="EF254" s="53"/>
      <c r="EG254" s="53"/>
      <c r="EH254" s="53"/>
      <c r="EI254" s="53"/>
      <c r="EJ254" s="53"/>
      <c r="EK254" s="53"/>
      <c r="EL254" s="53"/>
      <c r="EM254" s="53"/>
      <c r="EN254" s="53"/>
      <c r="EO254" s="53"/>
      <c r="EP254" s="53"/>
      <c r="EQ254" s="53"/>
      <c r="ER254" s="53"/>
      <c r="ES254" s="53"/>
      <c r="ET254" s="53"/>
      <c r="EU254" s="53"/>
      <c r="EV254" s="53"/>
      <c r="EW254" s="53"/>
      <c r="EX254" s="53"/>
      <c r="EY254" s="53"/>
      <c r="EZ254" s="53"/>
      <c r="FA254" s="53"/>
    </row>
    <row r="255" customFormat="1" spans="1:157">
      <c r="A255" s="53"/>
      <c r="B255" s="57" t="s">
        <v>16</v>
      </c>
      <c r="C255" s="57" t="s">
        <v>672</v>
      </c>
      <c r="D255" s="57" t="s">
        <v>27</v>
      </c>
      <c r="E255" s="57" t="s">
        <v>673</v>
      </c>
      <c r="F255" s="57" t="s">
        <v>674</v>
      </c>
      <c r="G255" s="59" t="s">
        <v>20</v>
      </c>
      <c r="H255" s="59">
        <v>0.49</v>
      </c>
      <c r="I255" s="66">
        <v>64.314276</v>
      </c>
      <c r="J255" s="66">
        <f t="shared" si="10"/>
        <v>78.7656938172</v>
      </c>
      <c r="K255" s="66">
        <f t="shared" si="11"/>
        <v>38.595189970428</v>
      </c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  <c r="EH255" s="53"/>
      <c r="EI255" s="53"/>
      <c r="EJ255" s="53"/>
      <c r="EK255" s="53"/>
      <c r="EL255" s="53"/>
      <c r="EM255" s="53"/>
      <c r="EN255" s="53"/>
      <c r="EO255" s="53"/>
      <c r="EP255" s="53"/>
      <c r="EQ255" s="53"/>
      <c r="ER255" s="53"/>
      <c r="ES255" s="53"/>
      <c r="ET255" s="53"/>
      <c r="EU255" s="53"/>
      <c r="EV255" s="53"/>
      <c r="EW255" s="53"/>
      <c r="EX255" s="53"/>
      <c r="EY255" s="53"/>
      <c r="EZ255" s="53"/>
      <c r="FA255" s="53"/>
    </row>
    <row r="256" customFormat="1" spans="1:157">
      <c r="A256" s="53"/>
      <c r="B256" s="54" t="s">
        <v>12</v>
      </c>
      <c r="C256" s="54" t="s">
        <v>675</v>
      </c>
      <c r="D256" s="54" t="s">
        <v>14</v>
      </c>
      <c r="E256" s="55"/>
      <c r="F256" s="54" t="s">
        <v>676</v>
      </c>
      <c r="G256" s="56" t="s">
        <v>11</v>
      </c>
      <c r="H256" s="56">
        <v>0</v>
      </c>
      <c r="I256" s="65">
        <v>0</v>
      </c>
      <c r="J256" s="65">
        <v>0</v>
      </c>
      <c r="K256" s="65">
        <f>K257+K296+K305</f>
        <v>141567.9252888</v>
      </c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/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  <c r="DY256" s="53"/>
      <c r="DZ256" s="53"/>
      <c r="EA256" s="53"/>
      <c r="EB256" s="53"/>
      <c r="EC256" s="53"/>
      <c r="ED256" s="53"/>
      <c r="EE256" s="53"/>
      <c r="EF256" s="53"/>
      <c r="EG256" s="53"/>
      <c r="EH256" s="53"/>
      <c r="EI256" s="53"/>
      <c r="EJ256" s="53"/>
      <c r="EK256" s="53"/>
      <c r="EL256" s="53"/>
      <c r="EM256" s="53"/>
      <c r="EN256" s="53"/>
      <c r="EO256" s="53"/>
      <c r="EP256" s="53"/>
      <c r="EQ256" s="53"/>
      <c r="ER256" s="53"/>
      <c r="ES256" s="53"/>
      <c r="ET256" s="53"/>
      <c r="EU256" s="53"/>
      <c r="EV256" s="53"/>
      <c r="EW256" s="53"/>
      <c r="EX256" s="53"/>
      <c r="EY256" s="53"/>
      <c r="EZ256" s="53"/>
      <c r="FA256" s="53"/>
    </row>
    <row r="257" spans="2:11">
      <c r="B257" s="50" t="s">
        <v>72</v>
      </c>
      <c r="C257" s="50" t="s">
        <v>677</v>
      </c>
      <c r="D257" s="50" t="s">
        <v>14</v>
      </c>
      <c r="E257" s="51"/>
      <c r="F257" s="50" t="s">
        <v>678</v>
      </c>
      <c r="G257" s="52" t="s">
        <v>11</v>
      </c>
      <c r="H257" s="52">
        <v>0</v>
      </c>
      <c r="I257" s="64">
        <v>0</v>
      </c>
      <c r="J257" s="64">
        <f>I257*22.47%+I257</f>
        <v>0</v>
      </c>
      <c r="K257" s="64">
        <f>SUM(K258:K295)</f>
        <v>57250.3280135356</v>
      </c>
    </row>
    <row r="258" customFormat="1" spans="1:157">
      <c r="A258" s="53"/>
      <c r="B258" s="57" t="s">
        <v>16</v>
      </c>
      <c r="C258" s="57" t="s">
        <v>679</v>
      </c>
      <c r="D258" s="57" t="s">
        <v>14</v>
      </c>
      <c r="E258" s="58" t="s">
        <v>680</v>
      </c>
      <c r="F258" s="57" t="s">
        <v>681</v>
      </c>
      <c r="G258" s="59" t="s">
        <v>32</v>
      </c>
      <c r="H258" s="59">
        <v>407.4</v>
      </c>
      <c r="I258" s="66">
        <v>23.22</v>
      </c>
      <c r="J258" s="66">
        <v>28.43</v>
      </c>
      <c r="K258" s="66">
        <v>11582.38</v>
      </c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  <c r="DY258" s="53"/>
      <c r="DZ258" s="53"/>
      <c r="EA258" s="53"/>
      <c r="EB258" s="53"/>
      <c r="EC258" s="53"/>
      <c r="ED258" s="53"/>
      <c r="EE258" s="53"/>
      <c r="EF258" s="53"/>
      <c r="EG258" s="53"/>
      <c r="EH258" s="53"/>
      <c r="EI258" s="53"/>
      <c r="EJ258" s="53"/>
      <c r="EK258" s="53"/>
      <c r="EL258" s="53"/>
      <c r="EM258" s="53"/>
      <c r="EN258" s="53"/>
      <c r="EO258" s="53"/>
      <c r="EP258" s="53"/>
      <c r="EQ258" s="53"/>
      <c r="ER258" s="53"/>
      <c r="ES258" s="53"/>
      <c r="ET258" s="53"/>
      <c r="EU258" s="53"/>
      <c r="EV258" s="53"/>
      <c r="EW258" s="53"/>
      <c r="EX258" s="53"/>
      <c r="EY258" s="53"/>
      <c r="EZ258" s="53"/>
      <c r="FA258" s="53"/>
    </row>
    <row r="259" customFormat="1" spans="1:157">
      <c r="A259" s="53"/>
      <c r="B259" s="57" t="s">
        <v>16</v>
      </c>
      <c r="C259" s="57" t="s">
        <v>682</v>
      </c>
      <c r="D259" s="57" t="s">
        <v>14</v>
      </c>
      <c r="E259" s="58" t="s">
        <v>683</v>
      </c>
      <c r="F259" s="57" t="s">
        <v>684</v>
      </c>
      <c r="G259" s="59" t="s">
        <v>32</v>
      </c>
      <c r="H259" s="59">
        <v>15.5</v>
      </c>
      <c r="I259" s="66">
        <v>22.51</v>
      </c>
      <c r="J259" s="66">
        <v>27.56</v>
      </c>
      <c r="K259" s="66">
        <v>427.18</v>
      </c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/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  <c r="DY259" s="53"/>
      <c r="DZ259" s="53"/>
      <c r="EA259" s="53"/>
      <c r="EB259" s="53"/>
      <c r="EC259" s="53"/>
      <c r="ED259" s="53"/>
      <c r="EE259" s="53"/>
      <c r="EF259" s="53"/>
      <c r="EG259" s="53"/>
      <c r="EH259" s="53"/>
      <c r="EI259" s="53"/>
      <c r="EJ259" s="53"/>
      <c r="EK259" s="53"/>
      <c r="EL259" s="53"/>
      <c r="EM259" s="53"/>
      <c r="EN259" s="53"/>
      <c r="EO259" s="53"/>
      <c r="EP259" s="53"/>
      <c r="EQ259" s="53"/>
      <c r="ER259" s="53"/>
      <c r="ES259" s="53"/>
      <c r="ET259" s="53"/>
      <c r="EU259" s="53"/>
      <c r="EV259" s="53"/>
      <c r="EW259" s="53"/>
      <c r="EX259" s="53"/>
      <c r="EY259" s="53"/>
      <c r="EZ259" s="53"/>
      <c r="FA259" s="53"/>
    </row>
    <row r="260" customFormat="1" spans="1:157">
      <c r="A260" s="53"/>
      <c r="B260" s="57" t="s">
        <v>16</v>
      </c>
      <c r="C260" s="57" t="s">
        <v>685</v>
      </c>
      <c r="D260" s="57" t="s">
        <v>14</v>
      </c>
      <c r="E260" s="58" t="s">
        <v>686</v>
      </c>
      <c r="F260" s="57" t="s">
        <v>687</v>
      </c>
      <c r="G260" s="59" t="s">
        <v>32</v>
      </c>
      <c r="H260" s="59">
        <v>51.5</v>
      </c>
      <c r="I260" s="66">
        <v>25.84</v>
      </c>
      <c r="J260" s="66">
        <v>31.64</v>
      </c>
      <c r="K260" s="66">
        <v>1629.46</v>
      </c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/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  <c r="DY260" s="53"/>
      <c r="DZ260" s="53"/>
      <c r="EA260" s="53"/>
      <c r="EB260" s="53"/>
      <c r="EC260" s="53"/>
      <c r="ED260" s="53"/>
      <c r="EE260" s="53"/>
      <c r="EF260" s="53"/>
      <c r="EG260" s="53"/>
      <c r="EH260" s="53"/>
      <c r="EI260" s="53"/>
      <c r="EJ260" s="53"/>
      <c r="EK260" s="53"/>
      <c r="EL260" s="53"/>
      <c r="EM260" s="53"/>
      <c r="EN260" s="53"/>
      <c r="EO260" s="53"/>
      <c r="EP260" s="53"/>
      <c r="EQ260" s="53"/>
      <c r="ER260" s="53"/>
      <c r="ES260" s="53"/>
      <c r="ET260" s="53"/>
      <c r="EU260" s="53"/>
      <c r="EV260" s="53"/>
      <c r="EW260" s="53"/>
      <c r="EX260" s="53"/>
      <c r="EY260" s="53"/>
      <c r="EZ260" s="53"/>
      <c r="FA260" s="53"/>
    </row>
    <row r="261" customFormat="1" spans="1:157">
      <c r="A261" s="53"/>
      <c r="B261" s="57" t="s">
        <v>16</v>
      </c>
      <c r="C261" s="57" t="s">
        <v>688</v>
      </c>
      <c r="D261" s="57" t="s">
        <v>14</v>
      </c>
      <c r="E261" s="58" t="s">
        <v>689</v>
      </c>
      <c r="F261" s="57" t="s">
        <v>690</v>
      </c>
      <c r="G261" s="59" t="s">
        <v>32</v>
      </c>
      <c r="H261" s="59">
        <v>44.5</v>
      </c>
      <c r="I261" s="66">
        <v>21.52</v>
      </c>
      <c r="J261" s="66">
        <v>26.35</v>
      </c>
      <c r="K261" s="66">
        <v>1172.57</v>
      </c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/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  <c r="DY261" s="53"/>
      <c r="DZ261" s="53"/>
      <c r="EA261" s="53"/>
      <c r="EB261" s="53"/>
      <c r="EC261" s="53"/>
      <c r="ED261" s="53"/>
      <c r="EE261" s="53"/>
      <c r="EF261" s="53"/>
      <c r="EG261" s="53"/>
      <c r="EH261" s="53"/>
      <c r="EI261" s="53"/>
      <c r="EJ261" s="53"/>
      <c r="EK261" s="53"/>
      <c r="EL261" s="53"/>
      <c r="EM261" s="53"/>
      <c r="EN261" s="53"/>
      <c r="EO261" s="53"/>
      <c r="EP261" s="53"/>
      <c r="EQ261" s="53"/>
      <c r="ER261" s="53"/>
      <c r="ES261" s="53"/>
      <c r="ET261" s="53"/>
      <c r="EU261" s="53"/>
      <c r="EV261" s="53"/>
      <c r="EW261" s="53"/>
      <c r="EX261" s="53"/>
      <c r="EY261" s="53"/>
      <c r="EZ261" s="53"/>
      <c r="FA261" s="53"/>
    </row>
    <row r="262" customFormat="1" spans="1:157">
      <c r="A262" s="53"/>
      <c r="B262" s="57" t="s">
        <v>16</v>
      </c>
      <c r="C262" s="57" t="s">
        <v>691</v>
      </c>
      <c r="D262" s="57" t="s">
        <v>14</v>
      </c>
      <c r="E262" s="58" t="s">
        <v>692</v>
      </c>
      <c r="F262" s="57" t="s">
        <v>693</v>
      </c>
      <c r="G262" s="59" t="s">
        <v>32</v>
      </c>
      <c r="H262" s="59">
        <v>316.7</v>
      </c>
      <c r="I262" s="66">
        <v>47.68</v>
      </c>
      <c r="J262" s="66">
        <v>58.39</v>
      </c>
      <c r="K262" s="66">
        <v>18492.11</v>
      </c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/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  <c r="DY262" s="53"/>
      <c r="DZ262" s="53"/>
      <c r="EA262" s="53"/>
      <c r="EB262" s="53"/>
      <c r="EC262" s="53"/>
      <c r="ED262" s="53"/>
      <c r="EE262" s="53"/>
      <c r="EF262" s="53"/>
      <c r="EG262" s="53"/>
      <c r="EH262" s="53"/>
      <c r="EI262" s="53"/>
      <c r="EJ262" s="53"/>
      <c r="EK262" s="53"/>
      <c r="EL262" s="53"/>
      <c r="EM262" s="53"/>
      <c r="EN262" s="53"/>
      <c r="EO262" s="53"/>
      <c r="EP262" s="53"/>
      <c r="EQ262" s="53"/>
      <c r="ER262" s="53"/>
      <c r="ES262" s="53"/>
      <c r="ET262" s="53"/>
      <c r="EU262" s="53"/>
      <c r="EV262" s="53"/>
      <c r="EW262" s="53"/>
      <c r="EX262" s="53"/>
      <c r="EY262" s="53"/>
      <c r="EZ262" s="53"/>
      <c r="FA262" s="53"/>
    </row>
    <row r="263" customFormat="1" spans="1:157">
      <c r="A263" s="53"/>
      <c r="B263" s="57" t="s">
        <v>16</v>
      </c>
      <c r="C263" s="57" t="s">
        <v>694</v>
      </c>
      <c r="D263" s="57" t="s">
        <v>27</v>
      </c>
      <c r="E263" s="57" t="s">
        <v>695</v>
      </c>
      <c r="F263" s="57" t="s">
        <v>696</v>
      </c>
      <c r="G263" s="59" t="s">
        <v>25</v>
      </c>
      <c r="H263" s="59">
        <v>24</v>
      </c>
      <c r="I263" s="66">
        <v>28.509936</v>
      </c>
      <c r="J263" s="66">
        <f>I263*22.47%+I263</f>
        <v>34.9161186192</v>
      </c>
      <c r="K263" s="66">
        <f>J263*H263</f>
        <v>837.9868468608</v>
      </c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  <c r="DY263" s="53"/>
      <c r="DZ263" s="53"/>
      <c r="EA263" s="53"/>
      <c r="EB263" s="53"/>
      <c r="EC263" s="53"/>
      <c r="ED263" s="53"/>
      <c r="EE263" s="53"/>
      <c r="EF263" s="53"/>
      <c r="EG263" s="53"/>
      <c r="EH263" s="53"/>
      <c r="EI263" s="53"/>
      <c r="EJ263" s="53"/>
      <c r="EK263" s="53"/>
      <c r="EL263" s="53"/>
      <c r="EM263" s="53"/>
      <c r="EN263" s="53"/>
      <c r="EO263" s="53"/>
      <c r="EP263" s="53"/>
      <c r="EQ263" s="53"/>
      <c r="ER263" s="53"/>
      <c r="ES263" s="53"/>
      <c r="ET263" s="53"/>
      <c r="EU263" s="53"/>
      <c r="EV263" s="53"/>
      <c r="EW263" s="53"/>
      <c r="EX263" s="53"/>
      <c r="EY263" s="53"/>
      <c r="EZ263" s="53"/>
      <c r="FA263" s="53"/>
    </row>
    <row r="264" customFormat="1" spans="1:157">
      <c r="A264" s="53"/>
      <c r="B264" s="57" t="s">
        <v>16</v>
      </c>
      <c r="C264" s="57" t="s">
        <v>697</v>
      </c>
      <c r="D264" s="57" t="s">
        <v>14</v>
      </c>
      <c r="E264" s="58" t="s">
        <v>698</v>
      </c>
      <c r="F264" s="57" t="s">
        <v>699</v>
      </c>
      <c r="G264" s="59" t="s">
        <v>25</v>
      </c>
      <c r="H264" s="59">
        <v>83</v>
      </c>
      <c r="I264" s="66">
        <v>5.76</v>
      </c>
      <c r="J264" s="66">
        <v>7.05</v>
      </c>
      <c r="K264" s="66">
        <v>585.15</v>
      </c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  <c r="DY264" s="53"/>
      <c r="DZ264" s="53"/>
      <c r="EA264" s="53"/>
      <c r="EB264" s="53"/>
      <c r="EC264" s="53"/>
      <c r="ED264" s="53"/>
      <c r="EE264" s="53"/>
      <c r="EF264" s="53"/>
      <c r="EG264" s="53"/>
      <c r="EH264" s="53"/>
      <c r="EI264" s="53"/>
      <c r="EJ264" s="53"/>
      <c r="EK264" s="53"/>
      <c r="EL264" s="53"/>
      <c r="EM264" s="53"/>
      <c r="EN264" s="53"/>
      <c r="EO264" s="53"/>
      <c r="EP264" s="53"/>
      <c r="EQ264" s="53"/>
      <c r="ER264" s="53"/>
      <c r="ES264" s="53"/>
      <c r="ET264" s="53"/>
      <c r="EU264" s="53"/>
      <c r="EV264" s="53"/>
      <c r="EW264" s="53"/>
      <c r="EX264" s="53"/>
      <c r="EY264" s="53"/>
      <c r="EZ264" s="53"/>
      <c r="FA264" s="53"/>
    </row>
    <row r="265" customFormat="1" spans="1:157">
      <c r="A265" s="53"/>
      <c r="B265" s="57" t="s">
        <v>16</v>
      </c>
      <c r="C265" s="57" t="s">
        <v>700</v>
      </c>
      <c r="D265" s="57" t="s">
        <v>14</v>
      </c>
      <c r="E265" s="58" t="s">
        <v>701</v>
      </c>
      <c r="F265" s="57" t="s">
        <v>702</v>
      </c>
      <c r="G265" s="59" t="s">
        <v>25</v>
      </c>
      <c r="H265" s="59">
        <v>2</v>
      </c>
      <c r="I265" s="66">
        <v>6.94</v>
      </c>
      <c r="J265" s="66">
        <v>8.49</v>
      </c>
      <c r="K265" s="66">
        <v>16.98</v>
      </c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/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  <c r="DY265" s="53"/>
      <c r="DZ265" s="53"/>
      <c r="EA265" s="53"/>
      <c r="EB265" s="53"/>
      <c r="EC265" s="53"/>
      <c r="ED265" s="53"/>
      <c r="EE265" s="53"/>
      <c r="EF265" s="53"/>
      <c r="EG265" s="53"/>
      <c r="EH265" s="53"/>
      <c r="EI265" s="53"/>
      <c r="EJ265" s="53"/>
      <c r="EK265" s="53"/>
      <c r="EL265" s="53"/>
      <c r="EM265" s="53"/>
      <c r="EN265" s="53"/>
      <c r="EO265" s="53"/>
      <c r="EP265" s="53"/>
      <c r="EQ265" s="53"/>
      <c r="ER265" s="53"/>
      <c r="ES265" s="53"/>
      <c r="ET265" s="53"/>
      <c r="EU265" s="53"/>
      <c r="EV265" s="53"/>
      <c r="EW265" s="53"/>
      <c r="EX265" s="53"/>
      <c r="EY265" s="53"/>
      <c r="EZ265" s="53"/>
      <c r="FA265" s="53"/>
    </row>
    <row r="266" customFormat="1" spans="1:157">
      <c r="A266" s="53"/>
      <c r="B266" s="57" t="s">
        <v>16</v>
      </c>
      <c r="C266" s="57" t="s">
        <v>703</v>
      </c>
      <c r="D266" s="57" t="s">
        <v>14</v>
      </c>
      <c r="E266" s="58" t="s">
        <v>704</v>
      </c>
      <c r="F266" s="57" t="s">
        <v>705</v>
      </c>
      <c r="G266" s="59" t="s">
        <v>25</v>
      </c>
      <c r="H266" s="59">
        <v>56</v>
      </c>
      <c r="I266" s="66">
        <v>12</v>
      </c>
      <c r="J266" s="66">
        <v>14.69</v>
      </c>
      <c r="K266" s="66">
        <v>822.64</v>
      </c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/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  <c r="DY266" s="53"/>
      <c r="DZ266" s="53"/>
      <c r="EA266" s="53"/>
      <c r="EB266" s="53"/>
      <c r="EC266" s="53"/>
      <c r="ED266" s="53"/>
      <c r="EE266" s="53"/>
      <c r="EF266" s="53"/>
      <c r="EG266" s="53"/>
      <c r="EH266" s="53"/>
      <c r="EI266" s="53"/>
      <c r="EJ266" s="53"/>
      <c r="EK266" s="53"/>
      <c r="EL266" s="53"/>
      <c r="EM266" s="53"/>
      <c r="EN266" s="53"/>
      <c r="EO266" s="53"/>
      <c r="EP266" s="53"/>
      <c r="EQ266" s="53"/>
      <c r="ER266" s="53"/>
      <c r="ES266" s="53"/>
      <c r="ET266" s="53"/>
      <c r="EU266" s="53"/>
      <c r="EV266" s="53"/>
      <c r="EW266" s="53"/>
      <c r="EX266" s="53"/>
      <c r="EY266" s="53"/>
      <c r="EZ266" s="53"/>
      <c r="FA266" s="53"/>
    </row>
    <row r="267" customFormat="1" spans="1:157">
      <c r="A267" s="53"/>
      <c r="B267" s="57" t="s">
        <v>16</v>
      </c>
      <c r="C267" s="57" t="s">
        <v>706</v>
      </c>
      <c r="D267" s="57" t="s">
        <v>14</v>
      </c>
      <c r="E267" s="58" t="s">
        <v>707</v>
      </c>
      <c r="F267" s="57" t="s">
        <v>708</v>
      </c>
      <c r="G267" s="59" t="s">
        <v>25</v>
      </c>
      <c r="H267" s="59">
        <v>16</v>
      </c>
      <c r="I267" s="66">
        <v>30.79</v>
      </c>
      <c r="J267" s="66">
        <v>37.7</v>
      </c>
      <c r="K267" s="66">
        <v>603.2</v>
      </c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/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  <c r="DY267" s="53"/>
      <c r="DZ267" s="53"/>
      <c r="EA267" s="53"/>
      <c r="EB267" s="53"/>
      <c r="EC267" s="53"/>
      <c r="ED267" s="53"/>
      <c r="EE267" s="53"/>
      <c r="EF267" s="53"/>
      <c r="EG267" s="53"/>
      <c r="EH267" s="53"/>
      <c r="EI267" s="53"/>
      <c r="EJ267" s="53"/>
      <c r="EK267" s="53"/>
      <c r="EL267" s="53"/>
      <c r="EM267" s="53"/>
      <c r="EN267" s="53"/>
      <c r="EO267" s="53"/>
      <c r="EP267" s="53"/>
      <c r="EQ267" s="53"/>
      <c r="ER267" s="53"/>
      <c r="ES267" s="53"/>
      <c r="ET267" s="53"/>
      <c r="EU267" s="53"/>
      <c r="EV267" s="53"/>
      <c r="EW267" s="53"/>
      <c r="EX267" s="53"/>
      <c r="EY267" s="53"/>
      <c r="EZ267" s="53"/>
      <c r="FA267" s="53"/>
    </row>
    <row r="268" customFormat="1" spans="1:157">
      <c r="A268" s="53"/>
      <c r="B268" s="57" t="s">
        <v>16</v>
      </c>
      <c r="C268" s="57" t="s">
        <v>709</v>
      </c>
      <c r="D268" s="57" t="s">
        <v>14</v>
      </c>
      <c r="E268" s="58" t="s">
        <v>710</v>
      </c>
      <c r="F268" s="57" t="s">
        <v>711</v>
      </c>
      <c r="G268" s="59" t="s">
        <v>25</v>
      </c>
      <c r="H268" s="59">
        <v>16</v>
      </c>
      <c r="I268" s="66">
        <v>12.12</v>
      </c>
      <c r="J268" s="66">
        <v>14.84</v>
      </c>
      <c r="K268" s="66">
        <v>237.44</v>
      </c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  <c r="DY268" s="53"/>
      <c r="DZ268" s="53"/>
      <c r="EA268" s="53"/>
      <c r="EB268" s="53"/>
      <c r="EC268" s="53"/>
      <c r="ED268" s="53"/>
      <c r="EE268" s="53"/>
      <c r="EF268" s="53"/>
      <c r="EG268" s="53"/>
      <c r="EH268" s="53"/>
      <c r="EI268" s="53"/>
      <c r="EJ268" s="53"/>
      <c r="EK268" s="53"/>
      <c r="EL268" s="53"/>
      <c r="EM268" s="53"/>
      <c r="EN268" s="53"/>
      <c r="EO268" s="53"/>
      <c r="EP268" s="53"/>
      <c r="EQ268" s="53"/>
      <c r="ER268" s="53"/>
      <c r="ES268" s="53"/>
      <c r="ET268" s="53"/>
      <c r="EU268" s="53"/>
      <c r="EV268" s="53"/>
      <c r="EW268" s="53"/>
      <c r="EX268" s="53"/>
      <c r="EY268" s="53"/>
      <c r="EZ268" s="53"/>
      <c r="FA268" s="53"/>
    </row>
    <row r="269" customFormat="1" spans="1:157">
      <c r="A269" s="53"/>
      <c r="B269" s="57" t="s">
        <v>16</v>
      </c>
      <c r="C269" s="57" t="s">
        <v>712</v>
      </c>
      <c r="D269" s="57" t="s">
        <v>14</v>
      </c>
      <c r="E269" s="58" t="s">
        <v>713</v>
      </c>
      <c r="F269" s="57" t="s">
        <v>714</v>
      </c>
      <c r="G269" s="59" t="s">
        <v>25</v>
      </c>
      <c r="H269" s="59">
        <v>38</v>
      </c>
      <c r="I269" s="66">
        <v>12.96</v>
      </c>
      <c r="J269" s="66">
        <v>15.87</v>
      </c>
      <c r="K269" s="66">
        <v>603.06</v>
      </c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  <c r="DY269" s="53"/>
      <c r="DZ269" s="53"/>
      <c r="EA269" s="53"/>
      <c r="EB269" s="53"/>
      <c r="EC269" s="53"/>
      <c r="ED269" s="53"/>
      <c r="EE269" s="53"/>
      <c r="EF269" s="53"/>
      <c r="EG269" s="53"/>
      <c r="EH269" s="53"/>
      <c r="EI269" s="53"/>
      <c r="EJ269" s="53"/>
      <c r="EK269" s="53"/>
      <c r="EL269" s="53"/>
      <c r="EM269" s="53"/>
      <c r="EN269" s="53"/>
      <c r="EO269" s="53"/>
      <c r="EP269" s="53"/>
      <c r="EQ269" s="53"/>
      <c r="ER269" s="53"/>
      <c r="ES269" s="53"/>
      <c r="ET269" s="53"/>
      <c r="EU269" s="53"/>
      <c r="EV269" s="53"/>
      <c r="EW269" s="53"/>
      <c r="EX269" s="53"/>
      <c r="EY269" s="53"/>
      <c r="EZ269" s="53"/>
      <c r="FA269" s="53"/>
    </row>
    <row r="270" customFormat="1" spans="1:157">
      <c r="A270" s="53"/>
      <c r="B270" s="57" t="s">
        <v>16</v>
      </c>
      <c r="C270" s="57" t="s">
        <v>715</v>
      </c>
      <c r="D270" s="57" t="s">
        <v>27</v>
      </c>
      <c r="E270" s="57" t="s">
        <v>716</v>
      </c>
      <c r="F270" s="57" t="s">
        <v>717</v>
      </c>
      <c r="G270" s="59" t="s">
        <v>25</v>
      </c>
      <c r="H270" s="59">
        <v>18</v>
      </c>
      <c r="I270" s="66">
        <v>22.843002</v>
      </c>
      <c r="J270" s="66">
        <f>I270*22.47%+I270</f>
        <v>27.9758245494</v>
      </c>
      <c r="K270" s="66">
        <f>J270*H270</f>
        <v>503.5648418892</v>
      </c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/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  <c r="DY270" s="53"/>
      <c r="DZ270" s="53"/>
      <c r="EA270" s="53"/>
      <c r="EB270" s="53"/>
      <c r="EC270" s="53"/>
      <c r="ED270" s="53"/>
      <c r="EE270" s="53"/>
      <c r="EF270" s="53"/>
      <c r="EG270" s="53"/>
      <c r="EH270" s="53"/>
      <c r="EI270" s="53"/>
      <c r="EJ270" s="53"/>
      <c r="EK270" s="53"/>
      <c r="EL270" s="53"/>
      <c r="EM270" s="53"/>
      <c r="EN270" s="53"/>
      <c r="EO270" s="53"/>
      <c r="EP270" s="53"/>
      <c r="EQ270" s="53"/>
      <c r="ER270" s="53"/>
      <c r="ES270" s="53"/>
      <c r="ET270" s="53"/>
      <c r="EU270" s="53"/>
      <c r="EV270" s="53"/>
      <c r="EW270" s="53"/>
      <c r="EX270" s="53"/>
      <c r="EY270" s="53"/>
      <c r="EZ270" s="53"/>
      <c r="FA270" s="53"/>
    </row>
    <row r="271" customFormat="1" spans="1:157">
      <c r="A271" s="53"/>
      <c r="B271" s="57" t="s">
        <v>16</v>
      </c>
      <c r="C271" s="57" t="s">
        <v>718</v>
      </c>
      <c r="D271" s="57" t="s">
        <v>14</v>
      </c>
      <c r="E271" s="58" t="s">
        <v>719</v>
      </c>
      <c r="F271" s="57" t="s">
        <v>720</v>
      </c>
      <c r="G271" s="59" t="s">
        <v>25</v>
      </c>
      <c r="H271" s="59">
        <v>1</v>
      </c>
      <c r="I271" s="66">
        <v>25.02</v>
      </c>
      <c r="J271" s="66">
        <v>30.64</v>
      </c>
      <c r="K271" s="66">
        <v>30.64</v>
      </c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/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  <c r="DY271" s="53"/>
      <c r="DZ271" s="53"/>
      <c r="EA271" s="53"/>
      <c r="EB271" s="53"/>
      <c r="EC271" s="53"/>
      <c r="ED271" s="53"/>
      <c r="EE271" s="53"/>
      <c r="EF271" s="53"/>
      <c r="EG271" s="53"/>
      <c r="EH271" s="53"/>
      <c r="EI271" s="53"/>
      <c r="EJ271" s="53"/>
      <c r="EK271" s="53"/>
      <c r="EL271" s="53"/>
      <c r="EM271" s="53"/>
      <c r="EN271" s="53"/>
      <c r="EO271" s="53"/>
      <c r="EP271" s="53"/>
      <c r="EQ271" s="53"/>
      <c r="ER271" s="53"/>
      <c r="ES271" s="53"/>
      <c r="ET271" s="53"/>
      <c r="EU271" s="53"/>
      <c r="EV271" s="53"/>
      <c r="EW271" s="53"/>
      <c r="EX271" s="53"/>
      <c r="EY271" s="53"/>
      <c r="EZ271" s="53"/>
      <c r="FA271" s="53"/>
    </row>
    <row r="272" customFormat="1" spans="1:157">
      <c r="A272" s="53"/>
      <c r="B272" s="57" t="s">
        <v>16</v>
      </c>
      <c r="C272" s="57" t="s">
        <v>721</v>
      </c>
      <c r="D272" s="57" t="s">
        <v>14</v>
      </c>
      <c r="E272" s="58" t="s">
        <v>722</v>
      </c>
      <c r="F272" s="57" t="s">
        <v>723</v>
      </c>
      <c r="G272" s="59" t="s">
        <v>25</v>
      </c>
      <c r="H272" s="59">
        <v>25</v>
      </c>
      <c r="I272" s="66">
        <v>23.57</v>
      </c>
      <c r="J272" s="66">
        <v>28.86</v>
      </c>
      <c r="K272" s="66">
        <v>721.5</v>
      </c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/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  <c r="DY272" s="53"/>
      <c r="DZ272" s="53"/>
      <c r="EA272" s="53"/>
      <c r="EB272" s="53"/>
      <c r="EC272" s="53"/>
      <c r="ED272" s="53"/>
      <c r="EE272" s="53"/>
      <c r="EF272" s="53"/>
      <c r="EG272" s="53"/>
      <c r="EH272" s="53"/>
      <c r="EI272" s="53"/>
      <c r="EJ272" s="53"/>
      <c r="EK272" s="53"/>
      <c r="EL272" s="53"/>
      <c r="EM272" s="53"/>
      <c r="EN272" s="53"/>
      <c r="EO272" s="53"/>
      <c r="EP272" s="53"/>
      <c r="EQ272" s="53"/>
      <c r="ER272" s="53"/>
      <c r="ES272" s="53"/>
      <c r="ET272" s="53"/>
      <c r="EU272" s="53"/>
      <c r="EV272" s="53"/>
      <c r="EW272" s="53"/>
      <c r="EX272" s="53"/>
      <c r="EY272" s="53"/>
      <c r="EZ272" s="53"/>
      <c r="FA272" s="53"/>
    </row>
    <row r="273" customFormat="1" spans="1:157">
      <c r="A273" s="53"/>
      <c r="B273" s="57" t="s">
        <v>16</v>
      </c>
      <c r="C273" s="57" t="s">
        <v>724</v>
      </c>
      <c r="D273" s="57" t="s">
        <v>14</v>
      </c>
      <c r="E273" s="58" t="s">
        <v>725</v>
      </c>
      <c r="F273" s="57" t="s">
        <v>726</v>
      </c>
      <c r="G273" s="59" t="s">
        <v>25</v>
      </c>
      <c r="H273" s="59">
        <v>216</v>
      </c>
      <c r="I273" s="66">
        <v>8.45</v>
      </c>
      <c r="J273" s="66">
        <v>10.34</v>
      </c>
      <c r="K273" s="66">
        <v>2233.44</v>
      </c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/>
      <c r="DN273" s="53"/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  <c r="DY273" s="53"/>
      <c r="DZ273" s="53"/>
      <c r="EA273" s="53"/>
      <c r="EB273" s="53"/>
      <c r="EC273" s="53"/>
      <c r="ED273" s="53"/>
      <c r="EE273" s="53"/>
      <c r="EF273" s="53"/>
      <c r="EG273" s="53"/>
      <c r="EH273" s="53"/>
      <c r="EI273" s="53"/>
      <c r="EJ273" s="53"/>
      <c r="EK273" s="53"/>
      <c r="EL273" s="53"/>
      <c r="EM273" s="53"/>
      <c r="EN273" s="53"/>
      <c r="EO273" s="53"/>
      <c r="EP273" s="53"/>
      <c r="EQ273" s="53"/>
      <c r="ER273" s="53"/>
      <c r="ES273" s="53"/>
      <c r="ET273" s="53"/>
      <c r="EU273" s="53"/>
      <c r="EV273" s="53"/>
      <c r="EW273" s="53"/>
      <c r="EX273" s="53"/>
      <c r="EY273" s="53"/>
      <c r="EZ273" s="53"/>
      <c r="FA273" s="53"/>
    </row>
    <row r="274" customFormat="1" spans="1:157">
      <c r="A274" s="53"/>
      <c r="B274" s="57" t="s">
        <v>16</v>
      </c>
      <c r="C274" s="57" t="s">
        <v>727</v>
      </c>
      <c r="D274" s="57" t="s">
        <v>14</v>
      </c>
      <c r="E274" s="58" t="s">
        <v>728</v>
      </c>
      <c r="F274" s="57" t="s">
        <v>729</v>
      </c>
      <c r="G274" s="59" t="s">
        <v>25</v>
      </c>
      <c r="H274" s="59">
        <v>2</v>
      </c>
      <c r="I274" s="66">
        <v>15.73</v>
      </c>
      <c r="J274" s="66">
        <v>19.26</v>
      </c>
      <c r="K274" s="66">
        <v>38.52</v>
      </c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/>
      <c r="DN274" s="53"/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  <c r="DY274" s="53"/>
      <c r="DZ274" s="53"/>
      <c r="EA274" s="53"/>
      <c r="EB274" s="53"/>
      <c r="EC274" s="53"/>
      <c r="ED274" s="53"/>
      <c r="EE274" s="53"/>
      <c r="EF274" s="53"/>
      <c r="EG274" s="53"/>
      <c r="EH274" s="53"/>
      <c r="EI274" s="53"/>
      <c r="EJ274" s="53"/>
      <c r="EK274" s="53"/>
      <c r="EL274" s="53"/>
      <c r="EM274" s="53"/>
      <c r="EN274" s="53"/>
      <c r="EO274" s="53"/>
      <c r="EP274" s="53"/>
      <c r="EQ274" s="53"/>
      <c r="ER274" s="53"/>
      <c r="ES274" s="53"/>
      <c r="ET274" s="53"/>
      <c r="EU274" s="53"/>
      <c r="EV274" s="53"/>
      <c r="EW274" s="53"/>
      <c r="EX274" s="53"/>
      <c r="EY274" s="53"/>
      <c r="EZ274" s="53"/>
      <c r="FA274" s="53"/>
    </row>
    <row r="275" customFormat="1" spans="1:157">
      <c r="A275" s="53"/>
      <c r="B275" s="57" t="s">
        <v>16</v>
      </c>
      <c r="C275" s="57" t="s">
        <v>730</v>
      </c>
      <c r="D275" s="57" t="s">
        <v>14</v>
      </c>
      <c r="E275" s="58" t="s">
        <v>731</v>
      </c>
      <c r="F275" s="57" t="s">
        <v>732</v>
      </c>
      <c r="G275" s="59" t="s">
        <v>25</v>
      </c>
      <c r="H275" s="59">
        <v>5</v>
      </c>
      <c r="I275" s="66">
        <v>17.7</v>
      </c>
      <c r="J275" s="66">
        <v>21.67</v>
      </c>
      <c r="K275" s="66">
        <v>108.35</v>
      </c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/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  <c r="DY275" s="53"/>
      <c r="DZ275" s="53"/>
      <c r="EA275" s="53"/>
      <c r="EB275" s="53"/>
      <c r="EC275" s="53"/>
      <c r="ED275" s="53"/>
      <c r="EE275" s="53"/>
      <c r="EF275" s="53"/>
      <c r="EG275" s="53"/>
      <c r="EH275" s="53"/>
      <c r="EI275" s="53"/>
      <c r="EJ275" s="53"/>
      <c r="EK275" s="53"/>
      <c r="EL275" s="53"/>
      <c r="EM275" s="53"/>
      <c r="EN275" s="53"/>
      <c r="EO275" s="53"/>
      <c r="EP275" s="53"/>
      <c r="EQ275" s="53"/>
      <c r="ER275" s="53"/>
      <c r="ES275" s="53"/>
      <c r="ET275" s="53"/>
      <c r="EU275" s="53"/>
      <c r="EV275" s="53"/>
      <c r="EW275" s="53"/>
      <c r="EX275" s="53"/>
      <c r="EY275" s="53"/>
      <c r="EZ275" s="53"/>
      <c r="FA275" s="53"/>
    </row>
    <row r="276" customFormat="1" spans="1:157">
      <c r="A276" s="53"/>
      <c r="B276" s="57" t="s">
        <v>16</v>
      </c>
      <c r="C276" s="57" t="s">
        <v>733</v>
      </c>
      <c r="D276" s="57" t="s">
        <v>14</v>
      </c>
      <c r="E276" s="58" t="s">
        <v>734</v>
      </c>
      <c r="F276" s="57" t="s">
        <v>735</v>
      </c>
      <c r="G276" s="59" t="s">
        <v>25</v>
      </c>
      <c r="H276" s="59">
        <v>1</v>
      </c>
      <c r="I276" s="66">
        <v>31.62</v>
      </c>
      <c r="J276" s="66">
        <v>38.72</v>
      </c>
      <c r="K276" s="66">
        <v>38.72</v>
      </c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53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53"/>
      <c r="BB276" s="53"/>
      <c r="BC276" s="53"/>
      <c r="BD276" s="53"/>
      <c r="BE276" s="53"/>
      <c r="BF276" s="53"/>
      <c r="BG276" s="53"/>
      <c r="BH276" s="53"/>
      <c r="BI276" s="53"/>
      <c r="BJ276" s="53"/>
      <c r="BK276" s="53"/>
      <c r="BL276" s="53"/>
      <c r="BM276" s="53"/>
      <c r="BN276" s="53"/>
      <c r="BO276" s="53"/>
      <c r="BP276" s="53"/>
      <c r="BQ276" s="53"/>
      <c r="BR276" s="53"/>
      <c r="BS276" s="53"/>
      <c r="BT276" s="53"/>
      <c r="BU276" s="53"/>
      <c r="BV276" s="53"/>
      <c r="BW276" s="53"/>
      <c r="BX276" s="53"/>
      <c r="BY276" s="53"/>
      <c r="BZ276" s="53"/>
      <c r="CA276" s="53"/>
      <c r="CB276" s="53"/>
      <c r="CC276" s="53"/>
      <c r="CD276" s="53"/>
      <c r="CE276" s="53"/>
      <c r="CF276" s="53"/>
      <c r="CG276" s="53"/>
      <c r="CH276" s="53"/>
      <c r="CI276" s="53"/>
      <c r="CJ276" s="53"/>
      <c r="CK276" s="53"/>
      <c r="CL276" s="53"/>
      <c r="CM276" s="53"/>
      <c r="CN276" s="53"/>
      <c r="CO276" s="53"/>
      <c r="CP276" s="53"/>
      <c r="CQ276" s="53"/>
      <c r="CR276" s="53"/>
      <c r="CS276" s="53"/>
      <c r="CT276" s="53"/>
      <c r="CU276" s="53"/>
      <c r="CV276" s="53"/>
      <c r="CW276" s="53"/>
      <c r="CX276" s="53"/>
      <c r="CY276" s="53"/>
      <c r="CZ276" s="53"/>
      <c r="DA276" s="53"/>
      <c r="DB276" s="53"/>
      <c r="DC276" s="53"/>
      <c r="DD276" s="53"/>
      <c r="DE276" s="53"/>
      <c r="DF276" s="53"/>
      <c r="DG276" s="53"/>
      <c r="DH276" s="53"/>
      <c r="DI276" s="53"/>
      <c r="DJ276" s="53"/>
      <c r="DK276" s="53"/>
      <c r="DL276" s="53"/>
      <c r="DM276" s="53"/>
      <c r="DN276" s="53"/>
      <c r="DO276" s="53"/>
      <c r="DP276" s="53"/>
      <c r="DQ276" s="53"/>
      <c r="DR276" s="53"/>
      <c r="DS276" s="53"/>
      <c r="DT276" s="53"/>
      <c r="DU276" s="53"/>
      <c r="DV276" s="53"/>
      <c r="DW276" s="53"/>
      <c r="DX276" s="53"/>
      <c r="DY276" s="53"/>
      <c r="DZ276" s="53"/>
      <c r="EA276" s="53"/>
      <c r="EB276" s="53"/>
      <c r="EC276" s="53"/>
      <c r="ED276" s="53"/>
      <c r="EE276" s="53"/>
      <c r="EF276" s="53"/>
      <c r="EG276" s="53"/>
      <c r="EH276" s="53"/>
      <c r="EI276" s="53"/>
      <c r="EJ276" s="53"/>
      <c r="EK276" s="53"/>
      <c r="EL276" s="53"/>
      <c r="EM276" s="53"/>
      <c r="EN276" s="53"/>
      <c r="EO276" s="53"/>
      <c r="EP276" s="53"/>
      <c r="EQ276" s="53"/>
      <c r="ER276" s="53"/>
      <c r="ES276" s="53"/>
      <c r="ET276" s="53"/>
      <c r="EU276" s="53"/>
      <c r="EV276" s="53"/>
      <c r="EW276" s="53"/>
      <c r="EX276" s="53"/>
      <c r="EY276" s="53"/>
      <c r="EZ276" s="53"/>
      <c r="FA276" s="53"/>
    </row>
    <row r="277" customFormat="1" spans="1:157">
      <c r="A277" s="53"/>
      <c r="B277" s="57" t="s">
        <v>16</v>
      </c>
      <c r="C277" s="57" t="s">
        <v>736</v>
      </c>
      <c r="D277" s="57" t="s">
        <v>14</v>
      </c>
      <c r="E277" s="58" t="s">
        <v>737</v>
      </c>
      <c r="F277" s="57" t="s">
        <v>738</v>
      </c>
      <c r="G277" s="59" t="s">
        <v>25</v>
      </c>
      <c r="H277" s="59">
        <v>45</v>
      </c>
      <c r="I277" s="66">
        <v>90.18</v>
      </c>
      <c r="J277" s="66">
        <v>110.44</v>
      </c>
      <c r="K277" s="66">
        <v>4969.8</v>
      </c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53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53"/>
      <c r="BB277" s="53"/>
      <c r="BC277" s="53"/>
      <c r="BD277" s="53"/>
      <c r="BE277" s="53"/>
      <c r="BF277" s="53"/>
      <c r="BG277" s="53"/>
      <c r="BH277" s="53"/>
      <c r="BI277" s="53"/>
      <c r="BJ277" s="53"/>
      <c r="BK277" s="53"/>
      <c r="BL277" s="53"/>
      <c r="BM277" s="53"/>
      <c r="BN277" s="53"/>
      <c r="BO277" s="53"/>
      <c r="BP277" s="53"/>
      <c r="BQ277" s="53"/>
      <c r="BR277" s="53"/>
      <c r="BS277" s="53"/>
      <c r="BT277" s="53"/>
      <c r="BU277" s="53"/>
      <c r="BV277" s="53"/>
      <c r="BW277" s="53"/>
      <c r="BX277" s="53"/>
      <c r="BY277" s="53"/>
      <c r="BZ277" s="53"/>
      <c r="CA277" s="53"/>
      <c r="CB277" s="53"/>
      <c r="CC277" s="53"/>
      <c r="CD277" s="53"/>
      <c r="CE277" s="53"/>
      <c r="CF277" s="53"/>
      <c r="CG277" s="53"/>
      <c r="CH277" s="53"/>
      <c r="CI277" s="53"/>
      <c r="CJ277" s="53"/>
      <c r="CK277" s="53"/>
      <c r="CL277" s="53"/>
      <c r="CM277" s="53"/>
      <c r="CN277" s="53"/>
      <c r="CO277" s="53"/>
      <c r="CP277" s="53"/>
      <c r="CQ277" s="53"/>
      <c r="CR277" s="53"/>
      <c r="CS277" s="53"/>
      <c r="CT277" s="53"/>
      <c r="CU277" s="53"/>
      <c r="CV277" s="53"/>
      <c r="CW277" s="53"/>
      <c r="CX277" s="53"/>
      <c r="CY277" s="53"/>
      <c r="CZ277" s="53"/>
      <c r="DA277" s="53"/>
      <c r="DB277" s="53"/>
      <c r="DC277" s="53"/>
      <c r="DD277" s="53"/>
      <c r="DE277" s="53"/>
      <c r="DF277" s="53"/>
      <c r="DG277" s="53"/>
      <c r="DH277" s="53"/>
      <c r="DI277" s="53"/>
      <c r="DJ277" s="53"/>
      <c r="DK277" s="53"/>
      <c r="DL277" s="53"/>
      <c r="DM277" s="53"/>
      <c r="DN277" s="53"/>
      <c r="DO277" s="53"/>
      <c r="DP277" s="53"/>
      <c r="DQ277" s="53"/>
      <c r="DR277" s="53"/>
      <c r="DS277" s="53"/>
      <c r="DT277" s="53"/>
      <c r="DU277" s="53"/>
      <c r="DV277" s="53"/>
      <c r="DW277" s="53"/>
      <c r="DX277" s="53"/>
      <c r="DY277" s="53"/>
      <c r="DZ277" s="53"/>
      <c r="EA277" s="53"/>
      <c r="EB277" s="53"/>
      <c r="EC277" s="53"/>
      <c r="ED277" s="53"/>
      <c r="EE277" s="53"/>
      <c r="EF277" s="53"/>
      <c r="EG277" s="53"/>
      <c r="EH277" s="53"/>
      <c r="EI277" s="53"/>
      <c r="EJ277" s="53"/>
      <c r="EK277" s="53"/>
      <c r="EL277" s="53"/>
      <c r="EM277" s="53"/>
      <c r="EN277" s="53"/>
      <c r="EO277" s="53"/>
      <c r="EP277" s="53"/>
      <c r="EQ277" s="53"/>
      <c r="ER277" s="53"/>
      <c r="ES277" s="53"/>
      <c r="ET277" s="53"/>
      <c r="EU277" s="53"/>
      <c r="EV277" s="53"/>
      <c r="EW277" s="53"/>
      <c r="EX277" s="53"/>
      <c r="EY277" s="53"/>
      <c r="EZ277" s="53"/>
      <c r="FA277" s="53"/>
    </row>
    <row r="278" customFormat="1" spans="1:157">
      <c r="A278" s="53"/>
      <c r="B278" s="57" t="s">
        <v>16</v>
      </c>
      <c r="C278" s="57" t="s">
        <v>739</v>
      </c>
      <c r="D278" s="57" t="s">
        <v>27</v>
      </c>
      <c r="E278" s="57" t="s">
        <v>740</v>
      </c>
      <c r="F278" s="57" t="s">
        <v>741</v>
      </c>
      <c r="G278" s="59" t="s">
        <v>25</v>
      </c>
      <c r="H278" s="59">
        <v>4</v>
      </c>
      <c r="I278" s="66">
        <v>7.695012</v>
      </c>
      <c r="J278" s="66">
        <f>I278*22.47%+I278</f>
        <v>9.4240811964</v>
      </c>
      <c r="K278" s="66">
        <f>J278*H278</f>
        <v>37.6963247856</v>
      </c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53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53"/>
      <c r="BB278" s="53"/>
      <c r="BC278" s="53"/>
      <c r="BD278" s="53"/>
      <c r="BE278" s="53"/>
      <c r="BF278" s="53"/>
      <c r="BG278" s="53"/>
      <c r="BH278" s="53"/>
      <c r="BI278" s="53"/>
      <c r="BJ278" s="53"/>
      <c r="BK278" s="53"/>
      <c r="BL278" s="53"/>
      <c r="BM278" s="53"/>
      <c r="BN278" s="53"/>
      <c r="BO278" s="53"/>
      <c r="BP278" s="53"/>
      <c r="BQ278" s="53"/>
      <c r="BR278" s="53"/>
      <c r="BS278" s="53"/>
      <c r="BT278" s="53"/>
      <c r="BU278" s="53"/>
      <c r="BV278" s="53"/>
      <c r="BW278" s="53"/>
      <c r="BX278" s="53"/>
      <c r="BY278" s="53"/>
      <c r="BZ278" s="53"/>
      <c r="CA278" s="53"/>
      <c r="CB278" s="53"/>
      <c r="CC278" s="53"/>
      <c r="CD278" s="53"/>
      <c r="CE278" s="53"/>
      <c r="CF278" s="53"/>
      <c r="CG278" s="53"/>
      <c r="CH278" s="53"/>
      <c r="CI278" s="53"/>
      <c r="CJ278" s="53"/>
      <c r="CK278" s="53"/>
      <c r="CL278" s="53"/>
      <c r="CM278" s="53"/>
      <c r="CN278" s="53"/>
      <c r="CO278" s="53"/>
      <c r="CP278" s="53"/>
      <c r="CQ278" s="53"/>
      <c r="CR278" s="53"/>
      <c r="CS278" s="53"/>
      <c r="CT278" s="53"/>
      <c r="CU278" s="53"/>
      <c r="CV278" s="53"/>
      <c r="CW278" s="53"/>
      <c r="CX278" s="53"/>
      <c r="CY278" s="53"/>
      <c r="CZ278" s="53"/>
      <c r="DA278" s="53"/>
      <c r="DB278" s="53"/>
      <c r="DC278" s="53"/>
      <c r="DD278" s="53"/>
      <c r="DE278" s="53"/>
      <c r="DF278" s="53"/>
      <c r="DG278" s="53"/>
      <c r="DH278" s="53"/>
      <c r="DI278" s="53"/>
      <c r="DJ278" s="53"/>
      <c r="DK278" s="53"/>
      <c r="DL278" s="53"/>
      <c r="DM278" s="53"/>
      <c r="DN278" s="53"/>
      <c r="DO278" s="53"/>
      <c r="DP278" s="53"/>
      <c r="DQ278" s="53"/>
      <c r="DR278" s="53"/>
      <c r="DS278" s="53"/>
      <c r="DT278" s="53"/>
      <c r="DU278" s="53"/>
      <c r="DV278" s="53"/>
      <c r="DW278" s="53"/>
      <c r="DX278" s="53"/>
      <c r="DY278" s="53"/>
      <c r="DZ278" s="53"/>
      <c r="EA278" s="53"/>
      <c r="EB278" s="53"/>
      <c r="EC278" s="53"/>
      <c r="ED278" s="53"/>
      <c r="EE278" s="53"/>
      <c r="EF278" s="53"/>
      <c r="EG278" s="53"/>
      <c r="EH278" s="53"/>
      <c r="EI278" s="53"/>
      <c r="EJ278" s="53"/>
      <c r="EK278" s="53"/>
      <c r="EL278" s="53"/>
      <c r="EM278" s="53"/>
      <c r="EN278" s="53"/>
      <c r="EO278" s="53"/>
      <c r="EP278" s="53"/>
      <c r="EQ278" s="53"/>
      <c r="ER278" s="53"/>
      <c r="ES278" s="53"/>
      <c r="ET278" s="53"/>
      <c r="EU278" s="53"/>
      <c r="EV278" s="53"/>
      <c r="EW278" s="53"/>
      <c r="EX278" s="53"/>
      <c r="EY278" s="53"/>
      <c r="EZ278" s="53"/>
      <c r="FA278" s="53"/>
    </row>
    <row r="279" customFormat="1" spans="1:157">
      <c r="A279" s="53"/>
      <c r="B279" s="57" t="s">
        <v>16</v>
      </c>
      <c r="C279" s="57" t="s">
        <v>742</v>
      </c>
      <c r="D279" s="57" t="s">
        <v>14</v>
      </c>
      <c r="E279" s="58" t="s">
        <v>743</v>
      </c>
      <c r="F279" s="57" t="s">
        <v>744</v>
      </c>
      <c r="G279" s="59" t="s">
        <v>25</v>
      </c>
      <c r="H279" s="59">
        <v>2</v>
      </c>
      <c r="I279" s="66">
        <v>9.02</v>
      </c>
      <c r="J279" s="66">
        <v>11.04</v>
      </c>
      <c r="K279" s="66">
        <v>22.08</v>
      </c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53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53"/>
      <c r="BB279" s="53"/>
      <c r="BC279" s="53"/>
      <c r="BD279" s="53"/>
      <c r="BE279" s="53"/>
      <c r="BF279" s="53"/>
      <c r="BG279" s="53"/>
      <c r="BH279" s="53"/>
      <c r="BI279" s="53"/>
      <c r="BJ279" s="53"/>
      <c r="BK279" s="53"/>
      <c r="BL279" s="53"/>
      <c r="BM279" s="53"/>
      <c r="BN279" s="53"/>
      <c r="BO279" s="53"/>
      <c r="BP279" s="53"/>
      <c r="BQ279" s="53"/>
      <c r="BR279" s="53"/>
      <c r="BS279" s="53"/>
      <c r="BT279" s="53"/>
      <c r="BU279" s="53"/>
      <c r="BV279" s="53"/>
      <c r="BW279" s="53"/>
      <c r="BX279" s="53"/>
      <c r="BY279" s="53"/>
      <c r="BZ279" s="53"/>
      <c r="CA279" s="53"/>
      <c r="CB279" s="53"/>
      <c r="CC279" s="53"/>
      <c r="CD279" s="53"/>
      <c r="CE279" s="53"/>
      <c r="CF279" s="53"/>
      <c r="CG279" s="53"/>
      <c r="CH279" s="53"/>
      <c r="CI279" s="53"/>
      <c r="CJ279" s="53"/>
      <c r="CK279" s="53"/>
      <c r="CL279" s="53"/>
      <c r="CM279" s="53"/>
      <c r="CN279" s="53"/>
      <c r="CO279" s="53"/>
      <c r="CP279" s="53"/>
      <c r="CQ279" s="53"/>
      <c r="CR279" s="53"/>
      <c r="CS279" s="53"/>
      <c r="CT279" s="53"/>
      <c r="CU279" s="53"/>
      <c r="CV279" s="53"/>
      <c r="CW279" s="53"/>
      <c r="CX279" s="53"/>
      <c r="CY279" s="53"/>
      <c r="CZ279" s="53"/>
      <c r="DA279" s="53"/>
      <c r="DB279" s="53"/>
      <c r="DC279" s="53"/>
      <c r="DD279" s="53"/>
      <c r="DE279" s="53"/>
      <c r="DF279" s="53"/>
      <c r="DG279" s="53"/>
      <c r="DH279" s="53"/>
      <c r="DI279" s="53"/>
      <c r="DJ279" s="53"/>
      <c r="DK279" s="53"/>
      <c r="DL279" s="53"/>
      <c r="DM279" s="53"/>
      <c r="DN279" s="53"/>
      <c r="DO279" s="53"/>
      <c r="DP279" s="53"/>
      <c r="DQ279" s="53"/>
      <c r="DR279" s="53"/>
      <c r="DS279" s="53"/>
      <c r="DT279" s="53"/>
      <c r="DU279" s="53"/>
      <c r="DV279" s="53"/>
      <c r="DW279" s="53"/>
      <c r="DX279" s="53"/>
      <c r="DY279" s="53"/>
      <c r="DZ279" s="53"/>
      <c r="EA279" s="53"/>
      <c r="EB279" s="53"/>
      <c r="EC279" s="53"/>
      <c r="ED279" s="53"/>
      <c r="EE279" s="53"/>
      <c r="EF279" s="53"/>
      <c r="EG279" s="53"/>
      <c r="EH279" s="53"/>
      <c r="EI279" s="53"/>
      <c r="EJ279" s="53"/>
      <c r="EK279" s="53"/>
      <c r="EL279" s="53"/>
      <c r="EM279" s="53"/>
      <c r="EN279" s="53"/>
      <c r="EO279" s="53"/>
      <c r="EP279" s="53"/>
      <c r="EQ279" s="53"/>
      <c r="ER279" s="53"/>
      <c r="ES279" s="53"/>
      <c r="ET279" s="53"/>
      <c r="EU279" s="53"/>
      <c r="EV279" s="53"/>
      <c r="EW279" s="53"/>
      <c r="EX279" s="53"/>
      <c r="EY279" s="53"/>
      <c r="EZ279" s="53"/>
      <c r="FA279" s="53"/>
    </row>
    <row r="280" customFormat="1" spans="1:157">
      <c r="A280" s="53"/>
      <c r="B280" s="57" t="s">
        <v>16</v>
      </c>
      <c r="C280" s="57" t="s">
        <v>745</v>
      </c>
      <c r="D280" s="57" t="s">
        <v>14</v>
      </c>
      <c r="E280" s="58" t="s">
        <v>746</v>
      </c>
      <c r="F280" s="57" t="s">
        <v>747</v>
      </c>
      <c r="G280" s="59" t="s">
        <v>25</v>
      </c>
      <c r="H280" s="59">
        <v>1</v>
      </c>
      <c r="I280" s="66">
        <v>15.77</v>
      </c>
      <c r="J280" s="66">
        <v>19.31</v>
      </c>
      <c r="K280" s="66">
        <v>19.31</v>
      </c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53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53"/>
      <c r="BB280" s="53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3"/>
      <c r="DE280" s="53"/>
      <c r="DF280" s="53"/>
      <c r="DG280" s="53"/>
      <c r="DH280" s="53"/>
      <c r="DI280" s="53"/>
      <c r="DJ280" s="53"/>
      <c r="DK280" s="53"/>
      <c r="DL280" s="53"/>
      <c r="DM280" s="53"/>
      <c r="DN280" s="53"/>
      <c r="DO280" s="53"/>
      <c r="DP280" s="53"/>
      <c r="DQ280" s="53"/>
      <c r="DR280" s="53"/>
      <c r="DS280" s="53"/>
      <c r="DT280" s="53"/>
      <c r="DU280" s="53"/>
      <c r="DV280" s="53"/>
      <c r="DW280" s="53"/>
      <c r="DX280" s="53"/>
      <c r="DY280" s="53"/>
      <c r="DZ280" s="53"/>
      <c r="EA280" s="53"/>
      <c r="EB280" s="53"/>
      <c r="EC280" s="53"/>
      <c r="ED280" s="53"/>
      <c r="EE280" s="53"/>
      <c r="EF280" s="53"/>
      <c r="EG280" s="53"/>
      <c r="EH280" s="53"/>
      <c r="EI280" s="53"/>
      <c r="EJ280" s="53"/>
      <c r="EK280" s="53"/>
      <c r="EL280" s="53"/>
      <c r="EM280" s="53"/>
      <c r="EN280" s="53"/>
      <c r="EO280" s="53"/>
      <c r="EP280" s="53"/>
      <c r="EQ280" s="53"/>
      <c r="ER280" s="53"/>
      <c r="ES280" s="53"/>
      <c r="ET280" s="53"/>
      <c r="EU280" s="53"/>
      <c r="EV280" s="53"/>
      <c r="EW280" s="53"/>
      <c r="EX280" s="53"/>
      <c r="EY280" s="53"/>
      <c r="EZ280" s="53"/>
      <c r="FA280" s="53"/>
    </row>
    <row r="281" customFormat="1" spans="1:157">
      <c r="A281" s="53"/>
      <c r="B281" s="57" t="s">
        <v>16</v>
      </c>
      <c r="C281" s="57" t="s">
        <v>748</v>
      </c>
      <c r="D281" s="57" t="s">
        <v>14</v>
      </c>
      <c r="E281" s="58" t="s">
        <v>749</v>
      </c>
      <c r="F281" s="57" t="s">
        <v>750</v>
      </c>
      <c r="G281" s="59" t="s">
        <v>25</v>
      </c>
      <c r="H281" s="59">
        <v>38</v>
      </c>
      <c r="I281" s="66">
        <v>14</v>
      </c>
      <c r="J281" s="66">
        <v>17.14</v>
      </c>
      <c r="K281" s="66">
        <v>651.32</v>
      </c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53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53"/>
      <c r="BP281" s="53"/>
      <c r="BQ281" s="53"/>
      <c r="BR281" s="53"/>
      <c r="BS281" s="53"/>
      <c r="BT281" s="53"/>
      <c r="BU281" s="53"/>
      <c r="BV281" s="53"/>
      <c r="BW281" s="53"/>
      <c r="BX281" s="53"/>
      <c r="BY281" s="53"/>
      <c r="BZ281" s="53"/>
      <c r="CA281" s="53"/>
      <c r="CB281" s="53"/>
      <c r="CC281" s="53"/>
      <c r="CD281" s="53"/>
      <c r="CE281" s="53"/>
      <c r="CF281" s="53"/>
      <c r="CG281" s="53"/>
      <c r="CH281" s="53"/>
      <c r="CI281" s="53"/>
      <c r="CJ281" s="53"/>
      <c r="CK281" s="53"/>
      <c r="CL281" s="53"/>
      <c r="CM281" s="53"/>
      <c r="CN281" s="53"/>
      <c r="CO281" s="53"/>
      <c r="CP281" s="53"/>
      <c r="CQ281" s="53"/>
      <c r="CR281" s="53"/>
      <c r="CS281" s="53"/>
      <c r="CT281" s="53"/>
      <c r="CU281" s="53"/>
      <c r="CV281" s="53"/>
      <c r="CW281" s="53"/>
      <c r="CX281" s="53"/>
      <c r="CY281" s="53"/>
      <c r="CZ281" s="53"/>
      <c r="DA281" s="53"/>
      <c r="DB281" s="53"/>
      <c r="DC281" s="53"/>
      <c r="DD281" s="53"/>
      <c r="DE281" s="53"/>
      <c r="DF281" s="53"/>
      <c r="DG281" s="53"/>
      <c r="DH281" s="53"/>
      <c r="DI281" s="53"/>
      <c r="DJ281" s="53"/>
      <c r="DK281" s="53"/>
      <c r="DL281" s="53"/>
      <c r="DM281" s="53"/>
      <c r="DN281" s="53"/>
      <c r="DO281" s="53"/>
      <c r="DP281" s="53"/>
      <c r="DQ281" s="53"/>
      <c r="DR281" s="53"/>
      <c r="DS281" s="53"/>
      <c r="DT281" s="53"/>
      <c r="DU281" s="53"/>
      <c r="DV281" s="53"/>
      <c r="DW281" s="53"/>
      <c r="DX281" s="53"/>
      <c r="DY281" s="53"/>
      <c r="DZ281" s="53"/>
      <c r="EA281" s="53"/>
      <c r="EB281" s="53"/>
      <c r="EC281" s="53"/>
      <c r="ED281" s="53"/>
      <c r="EE281" s="53"/>
      <c r="EF281" s="53"/>
      <c r="EG281" s="53"/>
      <c r="EH281" s="53"/>
      <c r="EI281" s="53"/>
      <c r="EJ281" s="53"/>
      <c r="EK281" s="53"/>
      <c r="EL281" s="53"/>
      <c r="EM281" s="53"/>
      <c r="EN281" s="53"/>
      <c r="EO281" s="53"/>
      <c r="EP281" s="53"/>
      <c r="EQ281" s="53"/>
      <c r="ER281" s="53"/>
      <c r="ES281" s="53"/>
      <c r="ET281" s="53"/>
      <c r="EU281" s="53"/>
      <c r="EV281" s="53"/>
      <c r="EW281" s="53"/>
      <c r="EX281" s="53"/>
      <c r="EY281" s="53"/>
      <c r="EZ281" s="53"/>
      <c r="FA281" s="53"/>
    </row>
    <row r="282" customFormat="1" spans="1:157">
      <c r="A282" s="53"/>
      <c r="B282" s="57" t="s">
        <v>16</v>
      </c>
      <c r="C282" s="57" t="s">
        <v>751</v>
      </c>
      <c r="D282" s="57" t="s">
        <v>14</v>
      </c>
      <c r="E282" s="58" t="s">
        <v>752</v>
      </c>
      <c r="F282" s="57" t="s">
        <v>753</v>
      </c>
      <c r="G282" s="59" t="s">
        <v>25</v>
      </c>
      <c r="H282" s="59">
        <v>83</v>
      </c>
      <c r="I282" s="66">
        <v>11.47</v>
      </c>
      <c r="J282" s="66">
        <v>14.04</v>
      </c>
      <c r="K282" s="66">
        <v>1165.32</v>
      </c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53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53"/>
      <c r="BP282" s="53"/>
      <c r="BQ282" s="53"/>
      <c r="BR282" s="53"/>
      <c r="BS282" s="53"/>
      <c r="BT282" s="53"/>
      <c r="BU282" s="53"/>
      <c r="BV282" s="53"/>
      <c r="BW282" s="53"/>
      <c r="BX282" s="53"/>
      <c r="BY282" s="53"/>
      <c r="BZ282" s="53"/>
      <c r="CA282" s="53"/>
      <c r="CB282" s="53"/>
      <c r="CC282" s="53"/>
      <c r="CD282" s="53"/>
      <c r="CE282" s="53"/>
      <c r="CF282" s="53"/>
      <c r="CG282" s="53"/>
      <c r="CH282" s="53"/>
      <c r="CI282" s="53"/>
      <c r="CJ282" s="53"/>
      <c r="CK282" s="53"/>
      <c r="CL282" s="53"/>
      <c r="CM282" s="53"/>
      <c r="CN282" s="53"/>
      <c r="CO282" s="53"/>
      <c r="CP282" s="53"/>
      <c r="CQ282" s="53"/>
      <c r="CR282" s="53"/>
      <c r="CS282" s="53"/>
      <c r="CT282" s="53"/>
      <c r="CU282" s="53"/>
      <c r="CV282" s="53"/>
      <c r="CW282" s="53"/>
      <c r="CX282" s="53"/>
      <c r="CY282" s="53"/>
      <c r="CZ282" s="53"/>
      <c r="DA282" s="53"/>
      <c r="DB282" s="53"/>
      <c r="DC282" s="53"/>
      <c r="DD282" s="53"/>
      <c r="DE282" s="53"/>
      <c r="DF282" s="53"/>
      <c r="DG282" s="53"/>
      <c r="DH282" s="53"/>
      <c r="DI282" s="53"/>
      <c r="DJ282" s="53"/>
      <c r="DK282" s="53"/>
      <c r="DL282" s="53"/>
      <c r="DM282" s="53"/>
      <c r="DN282" s="53"/>
      <c r="DO282" s="53"/>
      <c r="DP282" s="53"/>
      <c r="DQ282" s="53"/>
      <c r="DR282" s="53"/>
      <c r="DS282" s="53"/>
      <c r="DT282" s="53"/>
      <c r="DU282" s="53"/>
      <c r="DV282" s="53"/>
      <c r="DW282" s="53"/>
      <c r="DX282" s="53"/>
      <c r="DY282" s="53"/>
      <c r="DZ282" s="53"/>
      <c r="EA282" s="53"/>
      <c r="EB282" s="53"/>
      <c r="EC282" s="53"/>
      <c r="ED282" s="53"/>
      <c r="EE282" s="53"/>
      <c r="EF282" s="53"/>
      <c r="EG282" s="53"/>
      <c r="EH282" s="53"/>
      <c r="EI282" s="53"/>
      <c r="EJ282" s="53"/>
      <c r="EK282" s="53"/>
      <c r="EL282" s="53"/>
      <c r="EM282" s="53"/>
      <c r="EN282" s="53"/>
      <c r="EO282" s="53"/>
      <c r="EP282" s="53"/>
      <c r="EQ282" s="53"/>
      <c r="ER282" s="53"/>
      <c r="ES282" s="53"/>
      <c r="ET282" s="53"/>
      <c r="EU282" s="53"/>
      <c r="EV282" s="53"/>
      <c r="EW282" s="53"/>
      <c r="EX282" s="53"/>
      <c r="EY282" s="53"/>
      <c r="EZ282" s="53"/>
      <c r="FA282" s="53"/>
    </row>
    <row r="283" customFormat="1" spans="1:157">
      <c r="A283" s="53"/>
      <c r="B283" s="57" t="s">
        <v>16</v>
      </c>
      <c r="C283" s="57" t="s">
        <v>754</v>
      </c>
      <c r="D283" s="57" t="s">
        <v>14</v>
      </c>
      <c r="E283" s="58" t="s">
        <v>755</v>
      </c>
      <c r="F283" s="57" t="s">
        <v>756</v>
      </c>
      <c r="G283" s="59" t="s">
        <v>25</v>
      </c>
      <c r="H283" s="59">
        <v>40</v>
      </c>
      <c r="I283" s="66">
        <v>6.14</v>
      </c>
      <c r="J283" s="66">
        <v>7.51</v>
      </c>
      <c r="K283" s="66">
        <v>300.4</v>
      </c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53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53"/>
      <c r="BP283" s="53"/>
      <c r="BQ283" s="53"/>
      <c r="BR283" s="53"/>
      <c r="BS283" s="53"/>
      <c r="BT283" s="53"/>
      <c r="BU283" s="53"/>
      <c r="BV283" s="53"/>
      <c r="BW283" s="53"/>
      <c r="BX283" s="53"/>
      <c r="BY283" s="53"/>
      <c r="BZ283" s="53"/>
      <c r="CA283" s="53"/>
      <c r="CB283" s="53"/>
      <c r="CC283" s="53"/>
      <c r="CD283" s="53"/>
      <c r="CE283" s="53"/>
      <c r="CF283" s="53"/>
      <c r="CG283" s="53"/>
      <c r="CH283" s="53"/>
      <c r="CI283" s="53"/>
      <c r="CJ283" s="53"/>
      <c r="CK283" s="53"/>
      <c r="CL283" s="53"/>
      <c r="CM283" s="53"/>
      <c r="CN283" s="53"/>
      <c r="CO283" s="53"/>
      <c r="CP283" s="53"/>
      <c r="CQ283" s="53"/>
      <c r="CR283" s="53"/>
      <c r="CS283" s="53"/>
      <c r="CT283" s="53"/>
      <c r="CU283" s="53"/>
      <c r="CV283" s="53"/>
      <c r="CW283" s="53"/>
      <c r="CX283" s="53"/>
      <c r="CY283" s="53"/>
      <c r="CZ283" s="53"/>
      <c r="DA283" s="53"/>
      <c r="DB283" s="53"/>
      <c r="DC283" s="53"/>
      <c r="DD283" s="53"/>
      <c r="DE283" s="53"/>
      <c r="DF283" s="53"/>
      <c r="DG283" s="53"/>
      <c r="DH283" s="53"/>
      <c r="DI283" s="53"/>
      <c r="DJ283" s="53"/>
      <c r="DK283" s="53"/>
      <c r="DL283" s="53"/>
      <c r="DM283" s="53"/>
      <c r="DN283" s="53"/>
      <c r="DO283" s="53"/>
      <c r="DP283" s="53"/>
      <c r="DQ283" s="53"/>
      <c r="DR283" s="53"/>
      <c r="DS283" s="53"/>
      <c r="DT283" s="53"/>
      <c r="DU283" s="53"/>
      <c r="DV283" s="53"/>
      <c r="DW283" s="53"/>
      <c r="DX283" s="53"/>
      <c r="DY283" s="53"/>
      <c r="DZ283" s="53"/>
      <c r="EA283" s="53"/>
      <c r="EB283" s="53"/>
      <c r="EC283" s="53"/>
      <c r="ED283" s="53"/>
      <c r="EE283" s="53"/>
      <c r="EF283" s="53"/>
      <c r="EG283" s="53"/>
      <c r="EH283" s="53"/>
      <c r="EI283" s="53"/>
      <c r="EJ283" s="53"/>
      <c r="EK283" s="53"/>
      <c r="EL283" s="53"/>
      <c r="EM283" s="53"/>
      <c r="EN283" s="53"/>
      <c r="EO283" s="53"/>
      <c r="EP283" s="53"/>
      <c r="EQ283" s="53"/>
      <c r="ER283" s="53"/>
      <c r="ES283" s="53"/>
      <c r="ET283" s="53"/>
      <c r="EU283" s="53"/>
      <c r="EV283" s="53"/>
      <c r="EW283" s="53"/>
      <c r="EX283" s="53"/>
      <c r="EY283" s="53"/>
      <c r="EZ283" s="53"/>
      <c r="FA283" s="53"/>
    </row>
    <row r="284" customFormat="1" spans="1:157">
      <c r="A284" s="53"/>
      <c r="B284" s="57" t="s">
        <v>16</v>
      </c>
      <c r="C284" s="57" t="s">
        <v>757</v>
      </c>
      <c r="D284" s="57" t="s">
        <v>14</v>
      </c>
      <c r="E284" s="58" t="s">
        <v>758</v>
      </c>
      <c r="F284" s="57" t="s">
        <v>759</v>
      </c>
      <c r="G284" s="59" t="s">
        <v>25</v>
      </c>
      <c r="H284" s="59">
        <v>16</v>
      </c>
      <c r="I284" s="66">
        <v>13.24</v>
      </c>
      <c r="J284" s="66">
        <v>16.21</v>
      </c>
      <c r="K284" s="66">
        <v>259.36</v>
      </c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53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53"/>
      <c r="BP284" s="53"/>
      <c r="BQ284" s="53"/>
      <c r="BR284" s="53"/>
      <c r="BS284" s="53"/>
      <c r="BT284" s="53"/>
      <c r="BU284" s="53"/>
      <c r="BV284" s="53"/>
      <c r="BW284" s="53"/>
      <c r="BX284" s="53"/>
      <c r="BY284" s="53"/>
      <c r="BZ284" s="53"/>
      <c r="CA284" s="53"/>
      <c r="CB284" s="53"/>
      <c r="CC284" s="53"/>
      <c r="CD284" s="53"/>
      <c r="CE284" s="53"/>
      <c r="CF284" s="53"/>
      <c r="CG284" s="53"/>
      <c r="CH284" s="53"/>
      <c r="CI284" s="53"/>
      <c r="CJ284" s="53"/>
      <c r="CK284" s="53"/>
      <c r="CL284" s="53"/>
      <c r="CM284" s="53"/>
      <c r="CN284" s="53"/>
      <c r="CO284" s="53"/>
      <c r="CP284" s="53"/>
      <c r="CQ284" s="53"/>
      <c r="CR284" s="53"/>
      <c r="CS284" s="53"/>
      <c r="CT284" s="53"/>
      <c r="CU284" s="53"/>
      <c r="CV284" s="53"/>
      <c r="CW284" s="53"/>
      <c r="CX284" s="53"/>
      <c r="CY284" s="53"/>
      <c r="CZ284" s="53"/>
      <c r="DA284" s="53"/>
      <c r="DB284" s="53"/>
      <c r="DC284" s="53"/>
      <c r="DD284" s="53"/>
      <c r="DE284" s="53"/>
      <c r="DF284" s="53"/>
      <c r="DG284" s="53"/>
      <c r="DH284" s="53"/>
      <c r="DI284" s="53"/>
      <c r="DJ284" s="53"/>
      <c r="DK284" s="53"/>
      <c r="DL284" s="53"/>
      <c r="DM284" s="53"/>
      <c r="DN284" s="53"/>
      <c r="DO284" s="53"/>
      <c r="DP284" s="53"/>
      <c r="DQ284" s="53"/>
      <c r="DR284" s="53"/>
      <c r="DS284" s="53"/>
      <c r="DT284" s="53"/>
      <c r="DU284" s="53"/>
      <c r="DV284" s="53"/>
      <c r="DW284" s="53"/>
      <c r="DX284" s="53"/>
      <c r="DY284" s="53"/>
      <c r="DZ284" s="53"/>
      <c r="EA284" s="53"/>
      <c r="EB284" s="53"/>
      <c r="EC284" s="53"/>
      <c r="ED284" s="53"/>
      <c r="EE284" s="53"/>
      <c r="EF284" s="53"/>
      <c r="EG284" s="53"/>
      <c r="EH284" s="53"/>
      <c r="EI284" s="53"/>
      <c r="EJ284" s="53"/>
      <c r="EK284" s="53"/>
      <c r="EL284" s="53"/>
      <c r="EM284" s="53"/>
      <c r="EN284" s="53"/>
      <c r="EO284" s="53"/>
      <c r="EP284" s="53"/>
      <c r="EQ284" s="53"/>
      <c r="ER284" s="53"/>
      <c r="ES284" s="53"/>
      <c r="ET284" s="53"/>
      <c r="EU284" s="53"/>
      <c r="EV284" s="53"/>
      <c r="EW284" s="53"/>
      <c r="EX284" s="53"/>
      <c r="EY284" s="53"/>
      <c r="EZ284" s="53"/>
      <c r="FA284" s="53"/>
    </row>
    <row r="285" customFormat="1" spans="1:157">
      <c r="A285" s="53"/>
      <c r="B285" s="57" t="s">
        <v>16</v>
      </c>
      <c r="C285" s="57" t="s">
        <v>760</v>
      </c>
      <c r="D285" s="57" t="s">
        <v>14</v>
      </c>
      <c r="E285" s="58" t="s">
        <v>761</v>
      </c>
      <c r="F285" s="57" t="s">
        <v>762</v>
      </c>
      <c r="G285" s="59" t="s">
        <v>25</v>
      </c>
      <c r="H285" s="59">
        <v>53</v>
      </c>
      <c r="I285" s="66">
        <v>17.62</v>
      </c>
      <c r="J285" s="66">
        <v>21.57</v>
      </c>
      <c r="K285" s="66">
        <v>1143.21</v>
      </c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53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53"/>
      <c r="BP285" s="53"/>
      <c r="BQ285" s="53"/>
      <c r="BR285" s="53"/>
      <c r="BS285" s="53"/>
      <c r="BT285" s="53"/>
      <c r="BU285" s="53"/>
      <c r="BV285" s="53"/>
      <c r="BW285" s="53"/>
      <c r="BX285" s="53"/>
      <c r="BY285" s="53"/>
      <c r="BZ285" s="53"/>
      <c r="CA285" s="53"/>
      <c r="CB285" s="53"/>
      <c r="CC285" s="53"/>
      <c r="CD285" s="53"/>
      <c r="CE285" s="53"/>
      <c r="CF285" s="53"/>
      <c r="CG285" s="53"/>
      <c r="CH285" s="53"/>
      <c r="CI285" s="53"/>
      <c r="CJ285" s="53"/>
      <c r="CK285" s="53"/>
      <c r="CL285" s="53"/>
      <c r="CM285" s="53"/>
      <c r="CN285" s="53"/>
      <c r="CO285" s="53"/>
      <c r="CP285" s="53"/>
      <c r="CQ285" s="53"/>
      <c r="CR285" s="53"/>
      <c r="CS285" s="53"/>
      <c r="CT285" s="53"/>
      <c r="CU285" s="53"/>
      <c r="CV285" s="53"/>
      <c r="CW285" s="53"/>
      <c r="CX285" s="53"/>
      <c r="CY285" s="53"/>
      <c r="CZ285" s="53"/>
      <c r="DA285" s="53"/>
      <c r="DB285" s="53"/>
      <c r="DC285" s="53"/>
      <c r="DD285" s="53"/>
      <c r="DE285" s="53"/>
      <c r="DF285" s="53"/>
      <c r="DG285" s="53"/>
      <c r="DH285" s="53"/>
      <c r="DI285" s="53"/>
      <c r="DJ285" s="53"/>
      <c r="DK285" s="53"/>
      <c r="DL285" s="53"/>
      <c r="DM285" s="53"/>
      <c r="DN285" s="53"/>
      <c r="DO285" s="53"/>
      <c r="DP285" s="53"/>
      <c r="DQ285" s="53"/>
      <c r="DR285" s="53"/>
      <c r="DS285" s="53"/>
      <c r="DT285" s="53"/>
      <c r="DU285" s="53"/>
      <c r="DV285" s="53"/>
      <c r="DW285" s="53"/>
      <c r="DX285" s="53"/>
      <c r="DY285" s="53"/>
      <c r="DZ285" s="53"/>
      <c r="EA285" s="53"/>
      <c r="EB285" s="53"/>
      <c r="EC285" s="53"/>
      <c r="ED285" s="53"/>
      <c r="EE285" s="53"/>
      <c r="EF285" s="53"/>
      <c r="EG285" s="53"/>
      <c r="EH285" s="53"/>
      <c r="EI285" s="53"/>
      <c r="EJ285" s="53"/>
      <c r="EK285" s="53"/>
      <c r="EL285" s="53"/>
      <c r="EM285" s="53"/>
      <c r="EN285" s="53"/>
      <c r="EO285" s="53"/>
      <c r="EP285" s="53"/>
      <c r="EQ285" s="53"/>
      <c r="ER285" s="53"/>
      <c r="ES285" s="53"/>
      <c r="ET285" s="53"/>
      <c r="EU285" s="53"/>
      <c r="EV285" s="53"/>
      <c r="EW285" s="53"/>
      <c r="EX285" s="53"/>
      <c r="EY285" s="53"/>
      <c r="EZ285" s="53"/>
      <c r="FA285" s="53"/>
    </row>
    <row r="286" customFormat="1" spans="1:157">
      <c r="A286" s="53"/>
      <c r="B286" s="57" t="s">
        <v>16</v>
      </c>
      <c r="C286" s="57" t="s">
        <v>763</v>
      </c>
      <c r="D286" s="57" t="s">
        <v>14</v>
      </c>
      <c r="E286" s="58" t="s">
        <v>764</v>
      </c>
      <c r="F286" s="57" t="s">
        <v>765</v>
      </c>
      <c r="G286" s="59" t="s">
        <v>25</v>
      </c>
      <c r="H286" s="59">
        <v>3</v>
      </c>
      <c r="I286" s="66">
        <v>6.74</v>
      </c>
      <c r="J286" s="66">
        <v>8.25</v>
      </c>
      <c r="K286" s="66">
        <v>24.75</v>
      </c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53"/>
      <c r="BP286" s="53"/>
      <c r="BQ286" s="53"/>
      <c r="BR286" s="53"/>
      <c r="BS286" s="53"/>
      <c r="BT286" s="53"/>
      <c r="BU286" s="53"/>
      <c r="BV286" s="53"/>
      <c r="BW286" s="53"/>
      <c r="BX286" s="53"/>
      <c r="BY286" s="53"/>
      <c r="BZ286" s="53"/>
      <c r="CA286" s="53"/>
      <c r="CB286" s="53"/>
      <c r="CC286" s="53"/>
      <c r="CD286" s="53"/>
      <c r="CE286" s="53"/>
      <c r="CF286" s="53"/>
      <c r="CG286" s="53"/>
      <c r="CH286" s="53"/>
      <c r="CI286" s="53"/>
      <c r="CJ286" s="53"/>
      <c r="CK286" s="53"/>
      <c r="CL286" s="53"/>
      <c r="CM286" s="53"/>
      <c r="CN286" s="53"/>
      <c r="CO286" s="53"/>
      <c r="CP286" s="53"/>
      <c r="CQ286" s="53"/>
      <c r="CR286" s="53"/>
      <c r="CS286" s="53"/>
      <c r="CT286" s="53"/>
      <c r="CU286" s="53"/>
      <c r="CV286" s="53"/>
      <c r="CW286" s="53"/>
      <c r="CX286" s="53"/>
      <c r="CY286" s="53"/>
      <c r="CZ286" s="53"/>
      <c r="DA286" s="53"/>
      <c r="DB286" s="53"/>
      <c r="DC286" s="53"/>
      <c r="DD286" s="53"/>
      <c r="DE286" s="53"/>
      <c r="DF286" s="53"/>
      <c r="DG286" s="53"/>
      <c r="DH286" s="53"/>
      <c r="DI286" s="53"/>
      <c r="DJ286" s="53"/>
      <c r="DK286" s="53"/>
      <c r="DL286" s="53"/>
      <c r="DM286" s="53"/>
      <c r="DN286" s="53"/>
      <c r="DO286" s="53"/>
      <c r="DP286" s="53"/>
      <c r="DQ286" s="53"/>
      <c r="DR286" s="53"/>
      <c r="DS286" s="53"/>
      <c r="DT286" s="53"/>
      <c r="DU286" s="53"/>
      <c r="DV286" s="53"/>
      <c r="DW286" s="53"/>
      <c r="DX286" s="53"/>
      <c r="DY286" s="53"/>
      <c r="DZ286" s="53"/>
      <c r="EA286" s="53"/>
      <c r="EB286" s="53"/>
      <c r="EC286" s="53"/>
      <c r="ED286" s="53"/>
      <c r="EE286" s="53"/>
      <c r="EF286" s="53"/>
      <c r="EG286" s="53"/>
      <c r="EH286" s="53"/>
      <c r="EI286" s="53"/>
      <c r="EJ286" s="53"/>
      <c r="EK286" s="53"/>
      <c r="EL286" s="53"/>
      <c r="EM286" s="53"/>
      <c r="EN286" s="53"/>
      <c r="EO286" s="53"/>
      <c r="EP286" s="53"/>
      <c r="EQ286" s="53"/>
      <c r="ER286" s="53"/>
      <c r="ES286" s="53"/>
      <c r="ET286" s="53"/>
      <c r="EU286" s="53"/>
      <c r="EV286" s="53"/>
      <c r="EW286" s="53"/>
      <c r="EX286" s="53"/>
      <c r="EY286" s="53"/>
      <c r="EZ286" s="53"/>
      <c r="FA286" s="53"/>
    </row>
    <row r="287" customFormat="1" spans="1:157">
      <c r="A287" s="53"/>
      <c r="B287" s="57" t="s">
        <v>16</v>
      </c>
      <c r="C287" s="57" t="s">
        <v>766</v>
      </c>
      <c r="D287" s="57" t="s">
        <v>14</v>
      </c>
      <c r="E287" s="58" t="s">
        <v>767</v>
      </c>
      <c r="F287" s="57" t="s">
        <v>768</v>
      </c>
      <c r="G287" s="59" t="s">
        <v>25</v>
      </c>
      <c r="H287" s="59">
        <v>15</v>
      </c>
      <c r="I287" s="66">
        <v>44.11</v>
      </c>
      <c r="J287" s="66">
        <v>54.02</v>
      </c>
      <c r="K287" s="66">
        <v>810.3</v>
      </c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53"/>
      <c r="BP287" s="53"/>
      <c r="BQ287" s="53"/>
      <c r="BR287" s="53"/>
      <c r="BS287" s="53"/>
      <c r="BT287" s="53"/>
      <c r="BU287" s="53"/>
      <c r="BV287" s="53"/>
      <c r="BW287" s="53"/>
      <c r="BX287" s="53"/>
      <c r="BY287" s="53"/>
      <c r="BZ287" s="53"/>
      <c r="CA287" s="53"/>
      <c r="CB287" s="53"/>
      <c r="CC287" s="53"/>
      <c r="CD287" s="53"/>
      <c r="CE287" s="53"/>
      <c r="CF287" s="53"/>
      <c r="CG287" s="53"/>
      <c r="CH287" s="53"/>
      <c r="CI287" s="53"/>
      <c r="CJ287" s="53"/>
      <c r="CK287" s="53"/>
      <c r="CL287" s="53"/>
      <c r="CM287" s="53"/>
      <c r="CN287" s="53"/>
      <c r="CO287" s="53"/>
      <c r="CP287" s="53"/>
      <c r="CQ287" s="53"/>
      <c r="CR287" s="53"/>
      <c r="CS287" s="53"/>
      <c r="CT287" s="53"/>
      <c r="CU287" s="53"/>
      <c r="CV287" s="53"/>
      <c r="CW287" s="53"/>
      <c r="CX287" s="53"/>
      <c r="CY287" s="53"/>
      <c r="CZ287" s="53"/>
      <c r="DA287" s="53"/>
      <c r="DB287" s="53"/>
      <c r="DC287" s="53"/>
      <c r="DD287" s="53"/>
      <c r="DE287" s="53"/>
      <c r="DF287" s="53"/>
      <c r="DG287" s="53"/>
      <c r="DH287" s="53"/>
      <c r="DI287" s="53"/>
      <c r="DJ287" s="53"/>
      <c r="DK287" s="53"/>
      <c r="DL287" s="53"/>
      <c r="DM287" s="53"/>
      <c r="DN287" s="53"/>
      <c r="DO287" s="53"/>
      <c r="DP287" s="53"/>
      <c r="DQ287" s="53"/>
      <c r="DR287" s="53"/>
      <c r="DS287" s="53"/>
      <c r="DT287" s="53"/>
      <c r="DU287" s="53"/>
      <c r="DV287" s="53"/>
      <c r="DW287" s="53"/>
      <c r="DX287" s="53"/>
      <c r="DY287" s="53"/>
      <c r="DZ287" s="53"/>
      <c r="EA287" s="53"/>
      <c r="EB287" s="53"/>
      <c r="EC287" s="53"/>
      <c r="ED287" s="53"/>
      <c r="EE287" s="53"/>
      <c r="EF287" s="53"/>
      <c r="EG287" s="53"/>
      <c r="EH287" s="53"/>
      <c r="EI287" s="53"/>
      <c r="EJ287" s="53"/>
      <c r="EK287" s="53"/>
      <c r="EL287" s="53"/>
      <c r="EM287" s="53"/>
      <c r="EN287" s="53"/>
      <c r="EO287" s="53"/>
      <c r="EP287" s="53"/>
      <c r="EQ287" s="53"/>
      <c r="ER287" s="53"/>
      <c r="ES287" s="53"/>
      <c r="ET287" s="53"/>
      <c r="EU287" s="53"/>
      <c r="EV287" s="53"/>
      <c r="EW287" s="53"/>
      <c r="EX287" s="53"/>
      <c r="EY287" s="53"/>
      <c r="EZ287" s="53"/>
      <c r="FA287" s="53"/>
    </row>
    <row r="288" customFormat="1" spans="1:157">
      <c r="A288" s="53"/>
      <c r="B288" s="57" t="s">
        <v>16</v>
      </c>
      <c r="C288" s="57" t="s">
        <v>769</v>
      </c>
      <c r="D288" s="57" t="s">
        <v>14</v>
      </c>
      <c r="E288" s="58" t="s">
        <v>770</v>
      </c>
      <c r="F288" s="57" t="s">
        <v>771</v>
      </c>
      <c r="G288" s="59" t="s">
        <v>25</v>
      </c>
      <c r="H288" s="59">
        <v>64</v>
      </c>
      <c r="I288" s="66">
        <v>11.56</v>
      </c>
      <c r="J288" s="66">
        <v>14.15</v>
      </c>
      <c r="K288" s="66">
        <v>905.6</v>
      </c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53"/>
      <c r="BP288" s="53"/>
      <c r="BQ288" s="53"/>
      <c r="BR288" s="53"/>
      <c r="BS288" s="53"/>
      <c r="BT288" s="53"/>
      <c r="BU288" s="53"/>
      <c r="BV288" s="53"/>
      <c r="BW288" s="53"/>
      <c r="BX288" s="53"/>
      <c r="BY288" s="53"/>
      <c r="BZ288" s="53"/>
      <c r="CA288" s="53"/>
      <c r="CB288" s="53"/>
      <c r="CC288" s="53"/>
      <c r="CD288" s="53"/>
      <c r="CE288" s="53"/>
      <c r="CF288" s="53"/>
      <c r="CG288" s="53"/>
      <c r="CH288" s="53"/>
      <c r="CI288" s="53"/>
      <c r="CJ288" s="53"/>
      <c r="CK288" s="53"/>
      <c r="CL288" s="53"/>
      <c r="CM288" s="53"/>
      <c r="CN288" s="53"/>
      <c r="CO288" s="53"/>
      <c r="CP288" s="53"/>
      <c r="CQ288" s="53"/>
      <c r="CR288" s="53"/>
      <c r="CS288" s="53"/>
      <c r="CT288" s="53"/>
      <c r="CU288" s="53"/>
      <c r="CV288" s="53"/>
      <c r="CW288" s="53"/>
      <c r="CX288" s="53"/>
      <c r="CY288" s="53"/>
      <c r="CZ288" s="53"/>
      <c r="DA288" s="53"/>
      <c r="DB288" s="53"/>
      <c r="DC288" s="53"/>
      <c r="DD288" s="53"/>
      <c r="DE288" s="53"/>
      <c r="DF288" s="53"/>
      <c r="DG288" s="53"/>
      <c r="DH288" s="53"/>
      <c r="DI288" s="53"/>
      <c r="DJ288" s="53"/>
      <c r="DK288" s="53"/>
      <c r="DL288" s="53"/>
      <c r="DM288" s="53"/>
      <c r="DN288" s="53"/>
      <c r="DO288" s="53"/>
      <c r="DP288" s="53"/>
      <c r="DQ288" s="53"/>
      <c r="DR288" s="53"/>
      <c r="DS288" s="53"/>
      <c r="DT288" s="53"/>
      <c r="DU288" s="53"/>
      <c r="DV288" s="53"/>
      <c r="DW288" s="53"/>
      <c r="DX288" s="53"/>
      <c r="DY288" s="53"/>
      <c r="DZ288" s="53"/>
      <c r="EA288" s="53"/>
      <c r="EB288" s="53"/>
      <c r="EC288" s="53"/>
      <c r="ED288" s="53"/>
      <c r="EE288" s="53"/>
      <c r="EF288" s="53"/>
      <c r="EG288" s="53"/>
      <c r="EH288" s="53"/>
      <c r="EI288" s="53"/>
      <c r="EJ288" s="53"/>
      <c r="EK288" s="53"/>
      <c r="EL288" s="53"/>
      <c r="EM288" s="53"/>
      <c r="EN288" s="53"/>
      <c r="EO288" s="53"/>
      <c r="EP288" s="53"/>
      <c r="EQ288" s="53"/>
      <c r="ER288" s="53"/>
      <c r="ES288" s="53"/>
      <c r="ET288" s="53"/>
      <c r="EU288" s="53"/>
      <c r="EV288" s="53"/>
      <c r="EW288" s="53"/>
      <c r="EX288" s="53"/>
      <c r="EY288" s="53"/>
      <c r="EZ288" s="53"/>
      <c r="FA288" s="53"/>
    </row>
    <row r="289" customFormat="1" spans="1:157">
      <c r="A289" s="53"/>
      <c r="B289" s="57" t="s">
        <v>16</v>
      </c>
      <c r="C289" s="57" t="s">
        <v>772</v>
      </c>
      <c r="D289" s="57" t="s">
        <v>14</v>
      </c>
      <c r="E289" s="58" t="s">
        <v>773</v>
      </c>
      <c r="F289" s="57" t="s">
        <v>774</v>
      </c>
      <c r="G289" s="59" t="s">
        <v>25</v>
      </c>
      <c r="H289" s="59">
        <v>1</v>
      </c>
      <c r="I289" s="66">
        <v>22.2</v>
      </c>
      <c r="J289" s="66">
        <v>27.18</v>
      </c>
      <c r="K289" s="66">
        <v>27.18</v>
      </c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53"/>
      <c r="BP289" s="53"/>
      <c r="BQ289" s="53"/>
      <c r="BR289" s="53"/>
      <c r="BS289" s="53"/>
      <c r="BT289" s="53"/>
      <c r="BU289" s="53"/>
      <c r="BV289" s="53"/>
      <c r="BW289" s="53"/>
      <c r="BX289" s="53"/>
      <c r="BY289" s="53"/>
      <c r="BZ289" s="53"/>
      <c r="CA289" s="53"/>
      <c r="CB289" s="53"/>
      <c r="CC289" s="53"/>
      <c r="CD289" s="53"/>
      <c r="CE289" s="53"/>
      <c r="CF289" s="53"/>
      <c r="CG289" s="53"/>
      <c r="CH289" s="53"/>
      <c r="CI289" s="53"/>
      <c r="CJ289" s="53"/>
      <c r="CK289" s="53"/>
      <c r="CL289" s="53"/>
      <c r="CM289" s="53"/>
      <c r="CN289" s="53"/>
      <c r="CO289" s="53"/>
      <c r="CP289" s="53"/>
      <c r="CQ289" s="53"/>
      <c r="CR289" s="53"/>
      <c r="CS289" s="53"/>
      <c r="CT289" s="53"/>
      <c r="CU289" s="53"/>
      <c r="CV289" s="53"/>
      <c r="CW289" s="53"/>
      <c r="CX289" s="53"/>
      <c r="CY289" s="53"/>
      <c r="CZ289" s="53"/>
      <c r="DA289" s="53"/>
      <c r="DB289" s="53"/>
      <c r="DC289" s="53"/>
      <c r="DD289" s="53"/>
      <c r="DE289" s="53"/>
      <c r="DF289" s="53"/>
      <c r="DG289" s="53"/>
      <c r="DH289" s="53"/>
      <c r="DI289" s="53"/>
      <c r="DJ289" s="53"/>
      <c r="DK289" s="53"/>
      <c r="DL289" s="53"/>
      <c r="DM289" s="53"/>
      <c r="DN289" s="53"/>
      <c r="DO289" s="53"/>
      <c r="DP289" s="53"/>
      <c r="DQ289" s="53"/>
      <c r="DR289" s="53"/>
      <c r="DS289" s="53"/>
      <c r="DT289" s="53"/>
      <c r="DU289" s="53"/>
      <c r="DV289" s="53"/>
      <c r="DW289" s="53"/>
      <c r="DX289" s="53"/>
      <c r="DY289" s="53"/>
      <c r="DZ289" s="53"/>
      <c r="EA289" s="53"/>
      <c r="EB289" s="53"/>
      <c r="EC289" s="53"/>
      <c r="ED289" s="53"/>
      <c r="EE289" s="53"/>
      <c r="EF289" s="53"/>
      <c r="EG289" s="53"/>
      <c r="EH289" s="53"/>
      <c r="EI289" s="53"/>
      <c r="EJ289" s="53"/>
      <c r="EK289" s="53"/>
      <c r="EL289" s="53"/>
      <c r="EM289" s="53"/>
      <c r="EN289" s="53"/>
      <c r="EO289" s="53"/>
      <c r="EP289" s="53"/>
      <c r="EQ289" s="53"/>
      <c r="ER289" s="53"/>
      <c r="ES289" s="53"/>
      <c r="ET289" s="53"/>
      <c r="EU289" s="53"/>
      <c r="EV289" s="53"/>
      <c r="EW289" s="53"/>
      <c r="EX289" s="53"/>
      <c r="EY289" s="53"/>
      <c r="EZ289" s="53"/>
      <c r="FA289" s="53"/>
    </row>
    <row r="290" customFormat="1" spans="1:157">
      <c r="A290" s="53"/>
      <c r="B290" s="57" t="s">
        <v>16</v>
      </c>
      <c r="C290" s="57" t="s">
        <v>775</v>
      </c>
      <c r="D290" s="57" t="s">
        <v>14</v>
      </c>
      <c r="E290" s="58" t="s">
        <v>776</v>
      </c>
      <c r="F290" s="57" t="s">
        <v>777</v>
      </c>
      <c r="G290" s="59" t="s">
        <v>25</v>
      </c>
      <c r="H290" s="59">
        <v>8</v>
      </c>
      <c r="I290" s="66">
        <v>26.12</v>
      </c>
      <c r="J290" s="66">
        <v>31.98</v>
      </c>
      <c r="K290" s="66">
        <v>255.84</v>
      </c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53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3"/>
      <c r="DE290" s="53"/>
      <c r="DF290" s="53"/>
      <c r="DG290" s="53"/>
      <c r="DH290" s="53"/>
      <c r="DI290" s="53"/>
      <c r="DJ290" s="53"/>
      <c r="DK290" s="53"/>
      <c r="DL290" s="53"/>
      <c r="DM290" s="53"/>
      <c r="DN290" s="53"/>
      <c r="DO290" s="53"/>
      <c r="DP290" s="53"/>
      <c r="DQ290" s="53"/>
      <c r="DR290" s="53"/>
      <c r="DS290" s="53"/>
      <c r="DT290" s="53"/>
      <c r="DU290" s="53"/>
      <c r="DV290" s="53"/>
      <c r="DW290" s="53"/>
      <c r="DX290" s="53"/>
      <c r="DY290" s="53"/>
      <c r="DZ290" s="53"/>
      <c r="EA290" s="53"/>
      <c r="EB290" s="53"/>
      <c r="EC290" s="53"/>
      <c r="ED290" s="53"/>
      <c r="EE290" s="53"/>
      <c r="EF290" s="53"/>
      <c r="EG290" s="53"/>
      <c r="EH290" s="53"/>
      <c r="EI290" s="53"/>
      <c r="EJ290" s="53"/>
      <c r="EK290" s="53"/>
      <c r="EL290" s="53"/>
      <c r="EM290" s="53"/>
      <c r="EN290" s="53"/>
      <c r="EO290" s="53"/>
      <c r="EP290" s="53"/>
      <c r="EQ290" s="53"/>
      <c r="ER290" s="53"/>
      <c r="ES290" s="53"/>
      <c r="ET290" s="53"/>
      <c r="EU290" s="53"/>
      <c r="EV290" s="53"/>
      <c r="EW290" s="53"/>
      <c r="EX290" s="53"/>
      <c r="EY290" s="53"/>
      <c r="EZ290" s="53"/>
      <c r="FA290" s="53"/>
    </row>
    <row r="291" customFormat="1" spans="1:157">
      <c r="A291" s="53"/>
      <c r="B291" s="57" t="s">
        <v>16</v>
      </c>
      <c r="C291" s="57" t="s">
        <v>778</v>
      </c>
      <c r="D291" s="57" t="s">
        <v>14</v>
      </c>
      <c r="E291" s="58" t="s">
        <v>779</v>
      </c>
      <c r="F291" s="57" t="s">
        <v>780</v>
      </c>
      <c r="G291" s="59" t="s">
        <v>25</v>
      </c>
      <c r="H291" s="59">
        <v>3</v>
      </c>
      <c r="I291" s="66">
        <v>37</v>
      </c>
      <c r="J291" s="66">
        <v>45.31</v>
      </c>
      <c r="K291" s="66">
        <v>135.93</v>
      </c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53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53"/>
      <c r="BP291" s="53"/>
      <c r="BQ291" s="53"/>
      <c r="BR291" s="53"/>
      <c r="BS291" s="53"/>
      <c r="BT291" s="53"/>
      <c r="BU291" s="53"/>
      <c r="BV291" s="53"/>
      <c r="BW291" s="53"/>
      <c r="BX291" s="53"/>
      <c r="BY291" s="53"/>
      <c r="BZ291" s="53"/>
      <c r="CA291" s="53"/>
      <c r="CB291" s="53"/>
      <c r="CC291" s="53"/>
      <c r="CD291" s="53"/>
      <c r="CE291" s="53"/>
      <c r="CF291" s="53"/>
      <c r="CG291" s="53"/>
      <c r="CH291" s="53"/>
      <c r="CI291" s="53"/>
      <c r="CJ291" s="53"/>
      <c r="CK291" s="53"/>
      <c r="CL291" s="53"/>
      <c r="CM291" s="53"/>
      <c r="CN291" s="53"/>
      <c r="CO291" s="53"/>
      <c r="CP291" s="53"/>
      <c r="CQ291" s="53"/>
      <c r="CR291" s="53"/>
      <c r="CS291" s="53"/>
      <c r="CT291" s="53"/>
      <c r="CU291" s="53"/>
      <c r="CV291" s="53"/>
      <c r="CW291" s="53"/>
      <c r="CX291" s="53"/>
      <c r="CY291" s="53"/>
      <c r="CZ291" s="53"/>
      <c r="DA291" s="53"/>
      <c r="DB291" s="53"/>
      <c r="DC291" s="53"/>
      <c r="DD291" s="53"/>
      <c r="DE291" s="53"/>
      <c r="DF291" s="53"/>
      <c r="DG291" s="53"/>
      <c r="DH291" s="53"/>
      <c r="DI291" s="53"/>
      <c r="DJ291" s="53"/>
      <c r="DK291" s="53"/>
      <c r="DL291" s="53"/>
      <c r="DM291" s="53"/>
      <c r="DN291" s="53"/>
      <c r="DO291" s="53"/>
      <c r="DP291" s="53"/>
      <c r="DQ291" s="53"/>
      <c r="DR291" s="53"/>
      <c r="DS291" s="53"/>
      <c r="DT291" s="53"/>
      <c r="DU291" s="53"/>
      <c r="DV291" s="53"/>
      <c r="DW291" s="53"/>
      <c r="DX291" s="53"/>
      <c r="DY291" s="53"/>
      <c r="DZ291" s="53"/>
      <c r="EA291" s="53"/>
      <c r="EB291" s="53"/>
      <c r="EC291" s="53"/>
      <c r="ED291" s="53"/>
      <c r="EE291" s="53"/>
      <c r="EF291" s="53"/>
      <c r="EG291" s="53"/>
      <c r="EH291" s="53"/>
      <c r="EI291" s="53"/>
      <c r="EJ291" s="53"/>
      <c r="EK291" s="53"/>
      <c r="EL291" s="53"/>
      <c r="EM291" s="53"/>
      <c r="EN291" s="53"/>
      <c r="EO291" s="53"/>
      <c r="EP291" s="53"/>
      <c r="EQ291" s="53"/>
      <c r="ER291" s="53"/>
      <c r="ES291" s="53"/>
      <c r="ET291" s="53"/>
      <c r="EU291" s="53"/>
      <c r="EV291" s="53"/>
      <c r="EW291" s="53"/>
      <c r="EX291" s="53"/>
      <c r="EY291" s="53"/>
      <c r="EZ291" s="53"/>
      <c r="FA291" s="53"/>
    </row>
    <row r="292" customFormat="1" spans="1:157">
      <c r="A292" s="53"/>
      <c r="B292" s="57" t="s">
        <v>16</v>
      </c>
      <c r="C292" s="57" t="s">
        <v>781</v>
      </c>
      <c r="D292" s="57" t="s">
        <v>14</v>
      </c>
      <c r="E292" s="58" t="s">
        <v>782</v>
      </c>
      <c r="F292" s="57" t="s">
        <v>783</v>
      </c>
      <c r="G292" s="59" t="s">
        <v>25</v>
      </c>
      <c r="H292" s="59">
        <v>18</v>
      </c>
      <c r="I292" s="66">
        <v>78.81</v>
      </c>
      <c r="J292" s="66">
        <v>96.51</v>
      </c>
      <c r="K292" s="66">
        <v>1737.18</v>
      </c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53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53"/>
      <c r="BP292" s="53"/>
      <c r="BQ292" s="53"/>
      <c r="BR292" s="53"/>
      <c r="BS292" s="53"/>
      <c r="BT292" s="53"/>
      <c r="BU292" s="53"/>
      <c r="BV292" s="53"/>
      <c r="BW292" s="53"/>
      <c r="BX292" s="53"/>
      <c r="BY292" s="53"/>
      <c r="BZ292" s="53"/>
      <c r="CA292" s="53"/>
      <c r="CB292" s="53"/>
      <c r="CC292" s="53"/>
      <c r="CD292" s="53"/>
      <c r="CE292" s="53"/>
      <c r="CF292" s="53"/>
      <c r="CG292" s="53"/>
      <c r="CH292" s="53"/>
      <c r="CI292" s="53"/>
      <c r="CJ292" s="53"/>
      <c r="CK292" s="53"/>
      <c r="CL292" s="53"/>
      <c r="CM292" s="53"/>
      <c r="CN292" s="53"/>
      <c r="CO292" s="53"/>
      <c r="CP292" s="53"/>
      <c r="CQ292" s="53"/>
      <c r="CR292" s="53"/>
      <c r="CS292" s="53"/>
      <c r="CT292" s="53"/>
      <c r="CU292" s="53"/>
      <c r="CV292" s="53"/>
      <c r="CW292" s="53"/>
      <c r="CX292" s="53"/>
      <c r="CY292" s="53"/>
      <c r="CZ292" s="53"/>
      <c r="DA292" s="53"/>
      <c r="DB292" s="53"/>
      <c r="DC292" s="53"/>
      <c r="DD292" s="53"/>
      <c r="DE292" s="53"/>
      <c r="DF292" s="53"/>
      <c r="DG292" s="53"/>
      <c r="DH292" s="53"/>
      <c r="DI292" s="53"/>
      <c r="DJ292" s="53"/>
      <c r="DK292" s="53"/>
      <c r="DL292" s="53"/>
      <c r="DM292" s="53"/>
      <c r="DN292" s="53"/>
      <c r="DO292" s="53"/>
      <c r="DP292" s="53"/>
      <c r="DQ292" s="53"/>
      <c r="DR292" s="53"/>
      <c r="DS292" s="53"/>
      <c r="DT292" s="53"/>
      <c r="DU292" s="53"/>
      <c r="DV292" s="53"/>
      <c r="DW292" s="53"/>
      <c r="DX292" s="53"/>
      <c r="DY292" s="53"/>
      <c r="DZ292" s="53"/>
      <c r="EA292" s="53"/>
      <c r="EB292" s="53"/>
      <c r="EC292" s="53"/>
      <c r="ED292" s="53"/>
      <c r="EE292" s="53"/>
      <c r="EF292" s="53"/>
      <c r="EG292" s="53"/>
      <c r="EH292" s="53"/>
      <c r="EI292" s="53"/>
      <c r="EJ292" s="53"/>
      <c r="EK292" s="53"/>
      <c r="EL292" s="53"/>
      <c r="EM292" s="53"/>
      <c r="EN292" s="53"/>
      <c r="EO292" s="53"/>
      <c r="EP292" s="53"/>
      <c r="EQ292" s="53"/>
      <c r="ER292" s="53"/>
      <c r="ES292" s="53"/>
      <c r="ET292" s="53"/>
      <c r="EU292" s="53"/>
      <c r="EV292" s="53"/>
      <c r="EW292" s="53"/>
      <c r="EX292" s="53"/>
      <c r="EY292" s="53"/>
      <c r="EZ292" s="53"/>
      <c r="FA292" s="53"/>
    </row>
    <row r="293" customFormat="1" spans="1:157">
      <c r="A293" s="53"/>
      <c r="B293" s="57" t="s">
        <v>16</v>
      </c>
      <c r="C293" s="57" t="s">
        <v>784</v>
      </c>
      <c r="D293" s="57" t="s">
        <v>14</v>
      </c>
      <c r="E293" s="58" t="s">
        <v>785</v>
      </c>
      <c r="F293" s="57" t="s">
        <v>786</v>
      </c>
      <c r="G293" s="59" t="s">
        <v>25</v>
      </c>
      <c r="H293" s="59">
        <v>19</v>
      </c>
      <c r="I293" s="66">
        <v>16.38</v>
      </c>
      <c r="J293" s="66">
        <v>20.06</v>
      </c>
      <c r="K293" s="66">
        <v>381.14</v>
      </c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53"/>
      <c r="BP293" s="53"/>
      <c r="BQ293" s="53"/>
      <c r="BR293" s="53"/>
      <c r="BS293" s="53"/>
      <c r="BT293" s="53"/>
      <c r="BU293" s="53"/>
      <c r="BV293" s="53"/>
      <c r="BW293" s="53"/>
      <c r="BX293" s="53"/>
      <c r="BY293" s="53"/>
      <c r="BZ293" s="53"/>
      <c r="CA293" s="53"/>
      <c r="CB293" s="53"/>
      <c r="CC293" s="53"/>
      <c r="CD293" s="53"/>
      <c r="CE293" s="53"/>
      <c r="CF293" s="53"/>
      <c r="CG293" s="53"/>
      <c r="CH293" s="53"/>
      <c r="CI293" s="53"/>
      <c r="CJ293" s="53"/>
      <c r="CK293" s="53"/>
      <c r="CL293" s="53"/>
      <c r="CM293" s="53"/>
      <c r="CN293" s="53"/>
      <c r="CO293" s="53"/>
      <c r="CP293" s="53"/>
      <c r="CQ293" s="53"/>
      <c r="CR293" s="53"/>
      <c r="CS293" s="53"/>
      <c r="CT293" s="53"/>
      <c r="CU293" s="53"/>
      <c r="CV293" s="53"/>
      <c r="CW293" s="53"/>
      <c r="CX293" s="53"/>
      <c r="CY293" s="53"/>
      <c r="CZ293" s="53"/>
      <c r="DA293" s="53"/>
      <c r="DB293" s="53"/>
      <c r="DC293" s="53"/>
      <c r="DD293" s="53"/>
      <c r="DE293" s="53"/>
      <c r="DF293" s="53"/>
      <c r="DG293" s="53"/>
      <c r="DH293" s="53"/>
      <c r="DI293" s="53"/>
      <c r="DJ293" s="53"/>
      <c r="DK293" s="53"/>
      <c r="DL293" s="53"/>
      <c r="DM293" s="53"/>
      <c r="DN293" s="53"/>
      <c r="DO293" s="53"/>
      <c r="DP293" s="53"/>
      <c r="DQ293" s="53"/>
      <c r="DR293" s="53"/>
      <c r="DS293" s="53"/>
      <c r="DT293" s="53"/>
      <c r="DU293" s="53"/>
      <c r="DV293" s="53"/>
      <c r="DW293" s="53"/>
      <c r="DX293" s="53"/>
      <c r="DY293" s="53"/>
      <c r="DZ293" s="53"/>
      <c r="EA293" s="53"/>
      <c r="EB293" s="53"/>
      <c r="EC293" s="53"/>
      <c r="ED293" s="53"/>
      <c r="EE293" s="53"/>
      <c r="EF293" s="53"/>
      <c r="EG293" s="53"/>
      <c r="EH293" s="53"/>
      <c r="EI293" s="53"/>
      <c r="EJ293" s="53"/>
      <c r="EK293" s="53"/>
      <c r="EL293" s="53"/>
      <c r="EM293" s="53"/>
      <c r="EN293" s="53"/>
      <c r="EO293" s="53"/>
      <c r="EP293" s="53"/>
      <c r="EQ293" s="53"/>
      <c r="ER293" s="53"/>
      <c r="ES293" s="53"/>
      <c r="ET293" s="53"/>
      <c r="EU293" s="53"/>
      <c r="EV293" s="53"/>
      <c r="EW293" s="53"/>
      <c r="EX293" s="53"/>
      <c r="EY293" s="53"/>
      <c r="EZ293" s="53"/>
      <c r="FA293" s="53"/>
    </row>
    <row r="294" customFormat="1" spans="1:157">
      <c r="A294" s="53"/>
      <c r="B294" s="57" t="s">
        <v>16</v>
      </c>
      <c r="C294" s="57" t="s">
        <v>787</v>
      </c>
      <c r="D294" s="57" t="s">
        <v>14</v>
      </c>
      <c r="E294" s="58" t="s">
        <v>788</v>
      </c>
      <c r="F294" s="57" t="s">
        <v>789</v>
      </c>
      <c r="G294" s="59" t="s">
        <v>25</v>
      </c>
      <c r="H294" s="59">
        <v>33</v>
      </c>
      <c r="I294" s="66">
        <v>89.9</v>
      </c>
      <c r="J294" s="66">
        <v>110.1</v>
      </c>
      <c r="K294" s="66">
        <v>3633.3</v>
      </c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53"/>
      <c r="BP294" s="53"/>
      <c r="BQ294" s="53"/>
      <c r="BR294" s="53"/>
      <c r="BS294" s="53"/>
      <c r="BT294" s="53"/>
      <c r="BU294" s="53"/>
      <c r="BV294" s="53"/>
      <c r="BW294" s="53"/>
      <c r="BX294" s="53"/>
      <c r="BY294" s="53"/>
      <c r="BZ294" s="53"/>
      <c r="CA294" s="53"/>
      <c r="CB294" s="53"/>
      <c r="CC294" s="53"/>
      <c r="CD294" s="53"/>
      <c r="CE294" s="53"/>
      <c r="CF294" s="53"/>
      <c r="CG294" s="53"/>
      <c r="CH294" s="53"/>
      <c r="CI294" s="53"/>
      <c r="CJ294" s="53"/>
      <c r="CK294" s="53"/>
      <c r="CL294" s="53"/>
      <c r="CM294" s="53"/>
      <c r="CN294" s="53"/>
      <c r="CO294" s="53"/>
      <c r="CP294" s="53"/>
      <c r="CQ294" s="53"/>
      <c r="CR294" s="53"/>
      <c r="CS294" s="53"/>
      <c r="CT294" s="53"/>
      <c r="CU294" s="53"/>
      <c r="CV294" s="53"/>
      <c r="CW294" s="53"/>
      <c r="CX294" s="53"/>
      <c r="CY294" s="53"/>
      <c r="CZ294" s="53"/>
      <c r="DA294" s="53"/>
      <c r="DB294" s="53"/>
      <c r="DC294" s="53"/>
      <c r="DD294" s="53"/>
      <c r="DE294" s="53"/>
      <c r="DF294" s="53"/>
      <c r="DG294" s="53"/>
      <c r="DH294" s="53"/>
      <c r="DI294" s="53"/>
      <c r="DJ294" s="53"/>
      <c r="DK294" s="53"/>
      <c r="DL294" s="53"/>
      <c r="DM294" s="53"/>
      <c r="DN294" s="53"/>
      <c r="DO294" s="53"/>
      <c r="DP294" s="53"/>
      <c r="DQ294" s="53"/>
      <c r="DR294" s="53"/>
      <c r="DS294" s="53"/>
      <c r="DT294" s="53"/>
      <c r="DU294" s="53"/>
      <c r="DV294" s="53"/>
      <c r="DW294" s="53"/>
      <c r="DX294" s="53"/>
      <c r="DY294" s="53"/>
      <c r="DZ294" s="53"/>
      <c r="EA294" s="53"/>
      <c r="EB294" s="53"/>
      <c r="EC294" s="53"/>
      <c r="ED294" s="53"/>
      <c r="EE294" s="53"/>
      <c r="EF294" s="53"/>
      <c r="EG294" s="53"/>
      <c r="EH294" s="53"/>
      <c r="EI294" s="53"/>
      <c r="EJ294" s="53"/>
      <c r="EK294" s="53"/>
      <c r="EL294" s="53"/>
      <c r="EM294" s="53"/>
      <c r="EN294" s="53"/>
      <c r="EO294" s="53"/>
      <c r="EP294" s="53"/>
      <c r="EQ294" s="53"/>
      <c r="ER294" s="53"/>
      <c r="ES294" s="53"/>
      <c r="ET294" s="53"/>
      <c r="EU294" s="53"/>
      <c r="EV294" s="53"/>
      <c r="EW294" s="53"/>
      <c r="EX294" s="53"/>
      <c r="EY294" s="53"/>
      <c r="EZ294" s="53"/>
      <c r="FA294" s="53"/>
    </row>
    <row r="295" customFormat="1" spans="1:157">
      <c r="A295" s="53"/>
      <c r="B295" s="57" t="s">
        <v>16</v>
      </c>
      <c r="C295" s="57" t="s">
        <v>790</v>
      </c>
      <c r="D295" s="57" t="s">
        <v>14</v>
      </c>
      <c r="E295" s="58" t="s">
        <v>791</v>
      </c>
      <c r="F295" s="57" t="s">
        <v>792</v>
      </c>
      <c r="G295" s="59" t="s">
        <v>25</v>
      </c>
      <c r="H295" s="59">
        <v>4</v>
      </c>
      <c r="I295" s="66">
        <v>17.5</v>
      </c>
      <c r="J295" s="66">
        <v>21.43</v>
      </c>
      <c r="K295" s="66">
        <v>85.72</v>
      </c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53"/>
      <c r="BP295" s="53"/>
      <c r="BQ295" s="53"/>
      <c r="BR295" s="53"/>
      <c r="BS295" s="53"/>
      <c r="BT295" s="53"/>
      <c r="BU295" s="53"/>
      <c r="BV295" s="53"/>
      <c r="BW295" s="53"/>
      <c r="BX295" s="53"/>
      <c r="BY295" s="53"/>
      <c r="BZ295" s="53"/>
      <c r="CA295" s="53"/>
      <c r="CB295" s="53"/>
      <c r="CC295" s="53"/>
      <c r="CD295" s="53"/>
      <c r="CE295" s="53"/>
      <c r="CF295" s="53"/>
      <c r="CG295" s="53"/>
      <c r="CH295" s="53"/>
      <c r="CI295" s="53"/>
      <c r="CJ295" s="53"/>
      <c r="CK295" s="53"/>
      <c r="CL295" s="53"/>
      <c r="CM295" s="53"/>
      <c r="CN295" s="53"/>
      <c r="CO295" s="53"/>
      <c r="CP295" s="53"/>
      <c r="CQ295" s="53"/>
      <c r="CR295" s="53"/>
      <c r="CS295" s="53"/>
      <c r="CT295" s="53"/>
      <c r="CU295" s="53"/>
      <c r="CV295" s="53"/>
      <c r="CW295" s="53"/>
      <c r="CX295" s="53"/>
      <c r="CY295" s="53"/>
      <c r="CZ295" s="53"/>
      <c r="DA295" s="53"/>
      <c r="DB295" s="53"/>
      <c r="DC295" s="53"/>
      <c r="DD295" s="53"/>
      <c r="DE295" s="53"/>
      <c r="DF295" s="53"/>
      <c r="DG295" s="53"/>
      <c r="DH295" s="53"/>
      <c r="DI295" s="53"/>
      <c r="DJ295" s="53"/>
      <c r="DK295" s="53"/>
      <c r="DL295" s="53"/>
      <c r="DM295" s="53"/>
      <c r="DN295" s="53"/>
      <c r="DO295" s="53"/>
      <c r="DP295" s="53"/>
      <c r="DQ295" s="53"/>
      <c r="DR295" s="53"/>
      <c r="DS295" s="53"/>
      <c r="DT295" s="53"/>
      <c r="DU295" s="53"/>
      <c r="DV295" s="53"/>
      <c r="DW295" s="53"/>
      <c r="DX295" s="53"/>
      <c r="DY295" s="53"/>
      <c r="DZ295" s="53"/>
      <c r="EA295" s="53"/>
      <c r="EB295" s="53"/>
      <c r="EC295" s="53"/>
      <c r="ED295" s="53"/>
      <c r="EE295" s="53"/>
      <c r="EF295" s="53"/>
      <c r="EG295" s="53"/>
      <c r="EH295" s="53"/>
      <c r="EI295" s="53"/>
      <c r="EJ295" s="53"/>
      <c r="EK295" s="53"/>
      <c r="EL295" s="53"/>
      <c r="EM295" s="53"/>
      <c r="EN295" s="53"/>
      <c r="EO295" s="53"/>
      <c r="EP295" s="53"/>
      <c r="EQ295" s="53"/>
      <c r="ER295" s="53"/>
      <c r="ES295" s="53"/>
      <c r="ET295" s="53"/>
      <c r="EU295" s="53"/>
      <c r="EV295" s="53"/>
      <c r="EW295" s="53"/>
      <c r="EX295" s="53"/>
      <c r="EY295" s="53"/>
      <c r="EZ295" s="53"/>
      <c r="FA295" s="53"/>
    </row>
    <row r="296" spans="2:11">
      <c r="B296" s="50" t="s">
        <v>72</v>
      </c>
      <c r="C296" s="50" t="s">
        <v>793</v>
      </c>
      <c r="D296" s="50" t="s">
        <v>14</v>
      </c>
      <c r="E296" s="51"/>
      <c r="F296" s="50" t="s">
        <v>794</v>
      </c>
      <c r="G296" s="52" t="s">
        <v>11</v>
      </c>
      <c r="H296" s="52">
        <v>0</v>
      </c>
      <c r="I296" s="51">
        <v>0</v>
      </c>
      <c r="J296" s="51">
        <f>I296*22.47%+I296</f>
        <v>0</v>
      </c>
      <c r="K296" s="64">
        <f>SUM(K297:K304)</f>
        <v>23932.6539104848</v>
      </c>
    </row>
    <row r="297" customFormat="1" spans="1:157">
      <c r="A297" s="53"/>
      <c r="B297" s="57" t="s">
        <v>16</v>
      </c>
      <c r="C297" s="57" t="s">
        <v>795</v>
      </c>
      <c r="D297" s="57" t="s">
        <v>14</v>
      </c>
      <c r="E297" s="58" t="s">
        <v>796</v>
      </c>
      <c r="F297" s="57" t="s">
        <v>797</v>
      </c>
      <c r="G297" s="59" t="s">
        <v>25</v>
      </c>
      <c r="H297" s="59">
        <v>8</v>
      </c>
      <c r="I297" s="66">
        <v>389.64</v>
      </c>
      <c r="J297" s="66">
        <v>477.19</v>
      </c>
      <c r="K297" s="66">
        <v>3817.52</v>
      </c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  <c r="BW297" s="53"/>
      <c r="BX297" s="53"/>
      <c r="BY297" s="53"/>
      <c r="BZ297" s="53"/>
      <c r="CA297" s="53"/>
      <c r="CB297" s="53"/>
      <c r="CC297" s="53"/>
      <c r="CD297" s="53"/>
      <c r="CE297" s="53"/>
      <c r="CF297" s="53"/>
      <c r="CG297" s="53"/>
      <c r="CH297" s="53"/>
      <c r="CI297" s="53"/>
      <c r="CJ297" s="53"/>
      <c r="CK297" s="53"/>
      <c r="CL297" s="53"/>
      <c r="CM297" s="53"/>
      <c r="CN297" s="53"/>
      <c r="CO297" s="53"/>
      <c r="CP297" s="53"/>
      <c r="CQ297" s="53"/>
      <c r="CR297" s="53"/>
      <c r="CS297" s="53"/>
      <c r="CT297" s="53"/>
      <c r="CU297" s="53"/>
      <c r="CV297" s="53"/>
      <c r="CW297" s="53"/>
      <c r="CX297" s="53"/>
      <c r="CY297" s="53"/>
      <c r="CZ297" s="53"/>
      <c r="DA297" s="53"/>
      <c r="DB297" s="53"/>
      <c r="DC297" s="53"/>
      <c r="DD297" s="53"/>
      <c r="DE297" s="53"/>
      <c r="DF297" s="53"/>
      <c r="DG297" s="53"/>
      <c r="DH297" s="53"/>
      <c r="DI297" s="53"/>
      <c r="DJ297" s="53"/>
      <c r="DK297" s="53"/>
      <c r="DL297" s="53"/>
      <c r="DM297" s="53"/>
      <c r="DN297" s="53"/>
      <c r="DO297" s="53"/>
      <c r="DP297" s="53"/>
      <c r="DQ297" s="53"/>
      <c r="DR297" s="53"/>
      <c r="DS297" s="53"/>
      <c r="DT297" s="53"/>
      <c r="DU297" s="53"/>
      <c r="DV297" s="53"/>
      <c r="DW297" s="53"/>
      <c r="DX297" s="53"/>
      <c r="DY297" s="53"/>
      <c r="DZ297" s="53"/>
      <c r="EA297" s="53"/>
      <c r="EB297" s="53"/>
      <c r="EC297" s="53"/>
      <c r="ED297" s="53"/>
      <c r="EE297" s="53"/>
      <c r="EF297" s="53"/>
      <c r="EG297" s="53"/>
      <c r="EH297" s="53"/>
      <c r="EI297" s="53"/>
      <c r="EJ297" s="53"/>
      <c r="EK297" s="53"/>
      <c r="EL297" s="53"/>
      <c r="EM297" s="53"/>
      <c r="EN297" s="53"/>
      <c r="EO297" s="53"/>
      <c r="EP297" s="53"/>
      <c r="EQ297" s="53"/>
      <c r="ER297" s="53"/>
      <c r="ES297" s="53"/>
      <c r="ET297" s="53"/>
      <c r="EU297" s="53"/>
      <c r="EV297" s="53"/>
      <c r="EW297" s="53"/>
      <c r="EX297" s="53"/>
      <c r="EY297" s="53"/>
      <c r="EZ297" s="53"/>
      <c r="FA297" s="53"/>
    </row>
    <row r="298" customFormat="1" spans="1:157">
      <c r="A298" s="53"/>
      <c r="B298" s="57" t="s">
        <v>16</v>
      </c>
      <c r="C298" s="57" t="s">
        <v>798</v>
      </c>
      <c r="D298" s="57" t="s">
        <v>14</v>
      </c>
      <c r="E298" s="58" t="s">
        <v>799</v>
      </c>
      <c r="F298" s="57" t="s">
        <v>800</v>
      </c>
      <c r="G298" s="59" t="s">
        <v>25</v>
      </c>
      <c r="H298" s="59">
        <v>16</v>
      </c>
      <c r="I298" s="66">
        <v>184.12</v>
      </c>
      <c r="J298" s="66">
        <v>225.49</v>
      </c>
      <c r="K298" s="66">
        <v>3607.84</v>
      </c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53"/>
      <c r="BP298" s="53"/>
      <c r="BQ298" s="53"/>
      <c r="BR298" s="53"/>
      <c r="BS298" s="53"/>
      <c r="BT298" s="53"/>
      <c r="BU298" s="53"/>
      <c r="BV298" s="53"/>
      <c r="BW298" s="53"/>
      <c r="BX298" s="53"/>
      <c r="BY298" s="53"/>
      <c r="BZ298" s="53"/>
      <c r="CA298" s="53"/>
      <c r="CB298" s="53"/>
      <c r="CC298" s="53"/>
      <c r="CD298" s="53"/>
      <c r="CE298" s="53"/>
      <c r="CF298" s="53"/>
      <c r="CG298" s="53"/>
      <c r="CH298" s="53"/>
      <c r="CI298" s="53"/>
      <c r="CJ298" s="53"/>
      <c r="CK298" s="53"/>
      <c r="CL298" s="53"/>
      <c r="CM298" s="53"/>
      <c r="CN298" s="53"/>
      <c r="CO298" s="53"/>
      <c r="CP298" s="53"/>
      <c r="CQ298" s="53"/>
      <c r="CR298" s="53"/>
      <c r="CS298" s="53"/>
      <c r="CT298" s="53"/>
      <c r="CU298" s="53"/>
      <c r="CV298" s="53"/>
      <c r="CW298" s="53"/>
      <c r="CX298" s="53"/>
      <c r="CY298" s="53"/>
      <c r="CZ298" s="53"/>
      <c r="DA298" s="53"/>
      <c r="DB298" s="53"/>
      <c r="DC298" s="53"/>
      <c r="DD298" s="53"/>
      <c r="DE298" s="53"/>
      <c r="DF298" s="53"/>
      <c r="DG298" s="53"/>
      <c r="DH298" s="53"/>
      <c r="DI298" s="53"/>
      <c r="DJ298" s="53"/>
      <c r="DK298" s="53"/>
      <c r="DL298" s="53"/>
      <c r="DM298" s="53"/>
      <c r="DN298" s="53"/>
      <c r="DO298" s="53"/>
      <c r="DP298" s="53"/>
      <c r="DQ298" s="53"/>
      <c r="DR298" s="53"/>
      <c r="DS298" s="53"/>
      <c r="DT298" s="53"/>
      <c r="DU298" s="53"/>
      <c r="DV298" s="53"/>
      <c r="DW298" s="53"/>
      <c r="DX298" s="53"/>
      <c r="DY298" s="53"/>
      <c r="DZ298" s="53"/>
      <c r="EA298" s="53"/>
      <c r="EB298" s="53"/>
      <c r="EC298" s="53"/>
      <c r="ED298" s="53"/>
      <c r="EE298" s="53"/>
      <c r="EF298" s="53"/>
      <c r="EG298" s="53"/>
      <c r="EH298" s="53"/>
      <c r="EI298" s="53"/>
      <c r="EJ298" s="53"/>
      <c r="EK298" s="53"/>
      <c r="EL298" s="53"/>
      <c r="EM298" s="53"/>
      <c r="EN298" s="53"/>
      <c r="EO298" s="53"/>
      <c r="EP298" s="53"/>
      <c r="EQ298" s="53"/>
      <c r="ER298" s="53"/>
      <c r="ES298" s="53"/>
      <c r="ET298" s="53"/>
      <c r="EU298" s="53"/>
      <c r="EV298" s="53"/>
      <c r="EW298" s="53"/>
      <c r="EX298" s="53"/>
      <c r="EY298" s="53"/>
      <c r="EZ298" s="53"/>
      <c r="FA298" s="53"/>
    </row>
    <row r="299" customFormat="1" spans="1:157">
      <c r="A299" s="53"/>
      <c r="B299" s="57" t="s">
        <v>16</v>
      </c>
      <c r="C299" s="57" t="s">
        <v>801</v>
      </c>
      <c r="D299" s="57" t="s">
        <v>14</v>
      </c>
      <c r="E299" s="58" t="s">
        <v>802</v>
      </c>
      <c r="F299" s="57" t="s">
        <v>803</v>
      </c>
      <c r="G299" s="59" t="s">
        <v>25</v>
      </c>
      <c r="H299" s="59">
        <v>39</v>
      </c>
      <c r="I299" s="66">
        <v>104.01</v>
      </c>
      <c r="J299" s="66">
        <v>127.38</v>
      </c>
      <c r="K299" s="66">
        <v>4967.82</v>
      </c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53"/>
      <c r="BP299" s="53"/>
      <c r="BQ299" s="53"/>
      <c r="BR299" s="53"/>
      <c r="BS299" s="53"/>
      <c r="BT299" s="53"/>
      <c r="BU299" s="53"/>
      <c r="BV299" s="53"/>
      <c r="BW299" s="53"/>
      <c r="BX299" s="53"/>
      <c r="BY299" s="53"/>
      <c r="BZ299" s="53"/>
      <c r="CA299" s="53"/>
      <c r="CB299" s="53"/>
      <c r="CC299" s="53"/>
      <c r="CD299" s="53"/>
      <c r="CE299" s="53"/>
      <c r="CF299" s="53"/>
      <c r="CG299" s="53"/>
      <c r="CH299" s="53"/>
      <c r="CI299" s="53"/>
      <c r="CJ299" s="53"/>
      <c r="CK299" s="53"/>
      <c r="CL299" s="53"/>
      <c r="CM299" s="53"/>
      <c r="CN299" s="53"/>
      <c r="CO299" s="53"/>
      <c r="CP299" s="53"/>
      <c r="CQ299" s="53"/>
      <c r="CR299" s="53"/>
      <c r="CS299" s="53"/>
      <c r="CT299" s="53"/>
      <c r="CU299" s="53"/>
      <c r="CV299" s="53"/>
      <c r="CW299" s="53"/>
      <c r="CX299" s="53"/>
      <c r="CY299" s="53"/>
      <c r="CZ299" s="53"/>
      <c r="DA299" s="53"/>
      <c r="DB299" s="53"/>
      <c r="DC299" s="53"/>
      <c r="DD299" s="53"/>
      <c r="DE299" s="53"/>
      <c r="DF299" s="53"/>
      <c r="DG299" s="53"/>
      <c r="DH299" s="53"/>
      <c r="DI299" s="53"/>
      <c r="DJ299" s="53"/>
      <c r="DK299" s="53"/>
      <c r="DL299" s="53"/>
      <c r="DM299" s="53"/>
      <c r="DN299" s="53"/>
      <c r="DO299" s="53"/>
      <c r="DP299" s="53"/>
      <c r="DQ299" s="53"/>
      <c r="DR299" s="53"/>
      <c r="DS299" s="53"/>
      <c r="DT299" s="53"/>
      <c r="DU299" s="53"/>
      <c r="DV299" s="53"/>
      <c r="DW299" s="53"/>
      <c r="DX299" s="53"/>
      <c r="DY299" s="53"/>
      <c r="DZ299" s="53"/>
      <c r="EA299" s="53"/>
      <c r="EB299" s="53"/>
      <c r="EC299" s="53"/>
      <c r="ED299" s="53"/>
      <c r="EE299" s="53"/>
      <c r="EF299" s="53"/>
      <c r="EG299" s="53"/>
      <c r="EH299" s="53"/>
      <c r="EI299" s="53"/>
      <c r="EJ299" s="53"/>
      <c r="EK299" s="53"/>
      <c r="EL299" s="53"/>
      <c r="EM299" s="53"/>
      <c r="EN299" s="53"/>
      <c r="EO299" s="53"/>
      <c r="EP299" s="53"/>
      <c r="EQ299" s="53"/>
      <c r="ER299" s="53"/>
      <c r="ES299" s="53"/>
      <c r="ET299" s="53"/>
      <c r="EU299" s="53"/>
      <c r="EV299" s="53"/>
      <c r="EW299" s="53"/>
      <c r="EX299" s="53"/>
      <c r="EY299" s="53"/>
      <c r="EZ299" s="53"/>
      <c r="FA299" s="53"/>
    </row>
    <row r="300" customFormat="1" spans="1:157">
      <c r="A300" s="53"/>
      <c r="B300" s="57" t="s">
        <v>16</v>
      </c>
      <c r="C300" s="57" t="s">
        <v>804</v>
      </c>
      <c r="D300" s="57" t="s">
        <v>14</v>
      </c>
      <c r="E300" s="58" t="s">
        <v>805</v>
      </c>
      <c r="F300" s="57" t="s">
        <v>806</v>
      </c>
      <c r="G300" s="59" t="s">
        <v>25</v>
      </c>
      <c r="H300" s="59">
        <v>13</v>
      </c>
      <c r="I300" s="66">
        <v>98.75</v>
      </c>
      <c r="J300" s="66">
        <v>120.93</v>
      </c>
      <c r="K300" s="66">
        <v>1572.09</v>
      </c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3"/>
      <c r="DE300" s="53"/>
      <c r="DF300" s="53"/>
      <c r="DG300" s="53"/>
      <c r="DH300" s="53"/>
      <c r="DI300" s="53"/>
      <c r="DJ300" s="53"/>
      <c r="DK300" s="53"/>
      <c r="DL300" s="53"/>
      <c r="DM300" s="53"/>
      <c r="DN300" s="53"/>
      <c r="DO300" s="53"/>
      <c r="DP300" s="53"/>
      <c r="DQ300" s="53"/>
      <c r="DR300" s="53"/>
      <c r="DS300" s="53"/>
      <c r="DT300" s="53"/>
      <c r="DU300" s="53"/>
      <c r="DV300" s="53"/>
      <c r="DW300" s="53"/>
      <c r="DX300" s="53"/>
      <c r="DY300" s="53"/>
      <c r="DZ300" s="53"/>
      <c r="EA300" s="53"/>
      <c r="EB300" s="53"/>
      <c r="EC300" s="53"/>
      <c r="ED300" s="53"/>
      <c r="EE300" s="53"/>
      <c r="EF300" s="53"/>
      <c r="EG300" s="53"/>
      <c r="EH300" s="53"/>
      <c r="EI300" s="53"/>
      <c r="EJ300" s="53"/>
      <c r="EK300" s="53"/>
      <c r="EL300" s="53"/>
      <c r="EM300" s="53"/>
      <c r="EN300" s="53"/>
      <c r="EO300" s="53"/>
      <c r="EP300" s="53"/>
      <c r="EQ300" s="53"/>
      <c r="ER300" s="53"/>
      <c r="ES300" s="53"/>
      <c r="ET300" s="53"/>
      <c r="EU300" s="53"/>
      <c r="EV300" s="53"/>
      <c r="EW300" s="53"/>
      <c r="EX300" s="53"/>
      <c r="EY300" s="53"/>
      <c r="EZ300" s="53"/>
      <c r="FA300" s="53"/>
    </row>
    <row r="301" customFormat="1" spans="1:157">
      <c r="A301" s="53"/>
      <c r="B301" s="57" t="s">
        <v>16</v>
      </c>
      <c r="C301" s="57" t="s">
        <v>807</v>
      </c>
      <c r="D301" s="57" t="s">
        <v>14</v>
      </c>
      <c r="E301" s="58" t="s">
        <v>808</v>
      </c>
      <c r="F301" s="57" t="s">
        <v>809</v>
      </c>
      <c r="G301" s="59" t="s">
        <v>25</v>
      </c>
      <c r="H301" s="59">
        <v>1</v>
      </c>
      <c r="I301" s="66">
        <v>13.98</v>
      </c>
      <c r="J301" s="66">
        <v>17.12</v>
      </c>
      <c r="K301" s="66">
        <v>17.12</v>
      </c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  <c r="BW301" s="53"/>
      <c r="BX301" s="53"/>
      <c r="BY301" s="53"/>
      <c r="BZ301" s="53"/>
      <c r="CA301" s="53"/>
      <c r="CB301" s="53"/>
      <c r="CC301" s="53"/>
      <c r="CD301" s="53"/>
      <c r="CE301" s="53"/>
      <c r="CF301" s="53"/>
      <c r="CG301" s="53"/>
      <c r="CH301" s="53"/>
      <c r="CI301" s="53"/>
      <c r="CJ301" s="53"/>
      <c r="CK301" s="53"/>
      <c r="CL301" s="53"/>
      <c r="CM301" s="53"/>
      <c r="CN301" s="53"/>
      <c r="CO301" s="53"/>
      <c r="CP301" s="53"/>
      <c r="CQ301" s="53"/>
      <c r="CR301" s="53"/>
      <c r="CS301" s="53"/>
      <c r="CT301" s="53"/>
      <c r="CU301" s="53"/>
      <c r="CV301" s="53"/>
      <c r="CW301" s="53"/>
      <c r="CX301" s="53"/>
      <c r="CY301" s="53"/>
      <c r="CZ301" s="53"/>
      <c r="DA301" s="53"/>
      <c r="DB301" s="53"/>
      <c r="DC301" s="53"/>
      <c r="DD301" s="53"/>
      <c r="DE301" s="53"/>
      <c r="DF301" s="53"/>
      <c r="DG301" s="53"/>
      <c r="DH301" s="53"/>
      <c r="DI301" s="53"/>
      <c r="DJ301" s="53"/>
      <c r="DK301" s="53"/>
      <c r="DL301" s="53"/>
      <c r="DM301" s="53"/>
      <c r="DN301" s="53"/>
      <c r="DO301" s="53"/>
      <c r="DP301" s="53"/>
      <c r="DQ301" s="53"/>
      <c r="DR301" s="53"/>
      <c r="DS301" s="53"/>
      <c r="DT301" s="53"/>
      <c r="DU301" s="53"/>
      <c r="DV301" s="53"/>
      <c r="DW301" s="53"/>
      <c r="DX301" s="53"/>
      <c r="DY301" s="53"/>
      <c r="DZ301" s="53"/>
      <c r="EA301" s="53"/>
      <c r="EB301" s="53"/>
      <c r="EC301" s="53"/>
      <c r="ED301" s="53"/>
      <c r="EE301" s="53"/>
      <c r="EF301" s="53"/>
      <c r="EG301" s="53"/>
      <c r="EH301" s="53"/>
      <c r="EI301" s="53"/>
      <c r="EJ301" s="53"/>
      <c r="EK301" s="53"/>
      <c r="EL301" s="53"/>
      <c r="EM301" s="53"/>
      <c r="EN301" s="53"/>
      <c r="EO301" s="53"/>
      <c r="EP301" s="53"/>
      <c r="EQ301" s="53"/>
      <c r="ER301" s="53"/>
      <c r="ES301" s="53"/>
      <c r="ET301" s="53"/>
      <c r="EU301" s="53"/>
      <c r="EV301" s="53"/>
      <c r="EW301" s="53"/>
      <c r="EX301" s="53"/>
      <c r="EY301" s="53"/>
      <c r="EZ301" s="53"/>
      <c r="FA301" s="53"/>
    </row>
    <row r="302" customFormat="1" spans="1:157">
      <c r="A302" s="53"/>
      <c r="B302" s="57" t="s">
        <v>16</v>
      </c>
      <c r="C302" s="57" t="s">
        <v>810</v>
      </c>
      <c r="D302" s="57" t="s">
        <v>14</v>
      </c>
      <c r="E302" s="58" t="s">
        <v>811</v>
      </c>
      <c r="F302" s="57" t="s">
        <v>812</v>
      </c>
      <c r="G302" s="59" t="s">
        <v>25</v>
      </c>
      <c r="H302" s="59">
        <v>1</v>
      </c>
      <c r="I302" s="66">
        <v>16.14</v>
      </c>
      <c r="J302" s="66">
        <v>19.76</v>
      </c>
      <c r="K302" s="66">
        <v>19.76</v>
      </c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  <c r="BW302" s="53"/>
      <c r="BX302" s="53"/>
      <c r="BY302" s="53"/>
      <c r="BZ302" s="53"/>
      <c r="CA302" s="53"/>
      <c r="CB302" s="53"/>
      <c r="CC302" s="53"/>
      <c r="CD302" s="53"/>
      <c r="CE302" s="53"/>
      <c r="CF302" s="53"/>
      <c r="CG302" s="53"/>
      <c r="CH302" s="53"/>
      <c r="CI302" s="53"/>
      <c r="CJ302" s="53"/>
      <c r="CK302" s="53"/>
      <c r="CL302" s="53"/>
      <c r="CM302" s="53"/>
      <c r="CN302" s="53"/>
      <c r="CO302" s="53"/>
      <c r="CP302" s="53"/>
      <c r="CQ302" s="53"/>
      <c r="CR302" s="53"/>
      <c r="CS302" s="53"/>
      <c r="CT302" s="53"/>
      <c r="CU302" s="53"/>
      <c r="CV302" s="53"/>
      <c r="CW302" s="53"/>
      <c r="CX302" s="53"/>
      <c r="CY302" s="53"/>
      <c r="CZ302" s="53"/>
      <c r="DA302" s="53"/>
      <c r="DB302" s="53"/>
      <c r="DC302" s="53"/>
      <c r="DD302" s="53"/>
      <c r="DE302" s="53"/>
      <c r="DF302" s="53"/>
      <c r="DG302" s="53"/>
      <c r="DH302" s="53"/>
      <c r="DI302" s="53"/>
      <c r="DJ302" s="53"/>
      <c r="DK302" s="53"/>
      <c r="DL302" s="53"/>
      <c r="DM302" s="53"/>
      <c r="DN302" s="53"/>
      <c r="DO302" s="53"/>
      <c r="DP302" s="53"/>
      <c r="DQ302" s="53"/>
      <c r="DR302" s="53"/>
      <c r="DS302" s="53"/>
      <c r="DT302" s="53"/>
      <c r="DU302" s="53"/>
      <c r="DV302" s="53"/>
      <c r="DW302" s="53"/>
      <c r="DX302" s="53"/>
      <c r="DY302" s="53"/>
      <c r="DZ302" s="53"/>
      <c r="EA302" s="53"/>
      <c r="EB302" s="53"/>
      <c r="EC302" s="53"/>
      <c r="ED302" s="53"/>
      <c r="EE302" s="53"/>
      <c r="EF302" s="53"/>
      <c r="EG302" s="53"/>
      <c r="EH302" s="53"/>
      <c r="EI302" s="53"/>
      <c r="EJ302" s="53"/>
      <c r="EK302" s="53"/>
      <c r="EL302" s="53"/>
      <c r="EM302" s="53"/>
      <c r="EN302" s="53"/>
      <c r="EO302" s="53"/>
      <c r="EP302" s="53"/>
      <c r="EQ302" s="53"/>
      <c r="ER302" s="53"/>
      <c r="ES302" s="53"/>
      <c r="ET302" s="53"/>
      <c r="EU302" s="53"/>
      <c r="EV302" s="53"/>
      <c r="EW302" s="53"/>
      <c r="EX302" s="53"/>
      <c r="EY302" s="53"/>
      <c r="EZ302" s="53"/>
      <c r="FA302" s="53"/>
    </row>
    <row r="303" customFormat="1" spans="1:157">
      <c r="A303" s="53"/>
      <c r="B303" s="57" t="s">
        <v>16</v>
      </c>
      <c r="C303" s="57" t="s">
        <v>813</v>
      </c>
      <c r="D303" s="57" t="s">
        <v>14</v>
      </c>
      <c r="E303" s="58" t="s">
        <v>814</v>
      </c>
      <c r="F303" s="57" t="s">
        <v>815</v>
      </c>
      <c r="G303" s="59" t="s">
        <v>25</v>
      </c>
      <c r="H303" s="59">
        <v>1</v>
      </c>
      <c r="I303" s="66">
        <v>92.16</v>
      </c>
      <c r="J303" s="66">
        <v>112.86</v>
      </c>
      <c r="K303" s="66">
        <v>112.86</v>
      </c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  <c r="BW303" s="53"/>
      <c r="BX303" s="53"/>
      <c r="BY303" s="53"/>
      <c r="BZ303" s="53"/>
      <c r="CA303" s="53"/>
      <c r="CB303" s="53"/>
      <c r="CC303" s="53"/>
      <c r="CD303" s="53"/>
      <c r="CE303" s="53"/>
      <c r="CF303" s="53"/>
      <c r="CG303" s="53"/>
      <c r="CH303" s="53"/>
      <c r="CI303" s="53"/>
      <c r="CJ303" s="53"/>
      <c r="CK303" s="53"/>
      <c r="CL303" s="53"/>
      <c r="CM303" s="53"/>
      <c r="CN303" s="53"/>
      <c r="CO303" s="53"/>
      <c r="CP303" s="53"/>
      <c r="CQ303" s="53"/>
      <c r="CR303" s="53"/>
      <c r="CS303" s="53"/>
      <c r="CT303" s="53"/>
      <c r="CU303" s="53"/>
      <c r="CV303" s="53"/>
      <c r="CW303" s="53"/>
      <c r="CX303" s="53"/>
      <c r="CY303" s="53"/>
      <c r="CZ303" s="53"/>
      <c r="DA303" s="53"/>
      <c r="DB303" s="53"/>
      <c r="DC303" s="53"/>
      <c r="DD303" s="53"/>
      <c r="DE303" s="53"/>
      <c r="DF303" s="53"/>
      <c r="DG303" s="53"/>
      <c r="DH303" s="53"/>
      <c r="DI303" s="53"/>
      <c r="DJ303" s="53"/>
      <c r="DK303" s="53"/>
      <c r="DL303" s="53"/>
      <c r="DM303" s="53"/>
      <c r="DN303" s="53"/>
      <c r="DO303" s="53"/>
      <c r="DP303" s="53"/>
      <c r="DQ303" s="53"/>
      <c r="DR303" s="53"/>
      <c r="DS303" s="53"/>
      <c r="DT303" s="53"/>
      <c r="DU303" s="53"/>
      <c r="DV303" s="53"/>
      <c r="DW303" s="53"/>
      <c r="DX303" s="53"/>
      <c r="DY303" s="53"/>
      <c r="DZ303" s="53"/>
      <c r="EA303" s="53"/>
      <c r="EB303" s="53"/>
      <c r="EC303" s="53"/>
      <c r="ED303" s="53"/>
      <c r="EE303" s="53"/>
      <c r="EF303" s="53"/>
      <c r="EG303" s="53"/>
      <c r="EH303" s="53"/>
      <c r="EI303" s="53"/>
      <c r="EJ303" s="53"/>
      <c r="EK303" s="53"/>
      <c r="EL303" s="53"/>
      <c r="EM303" s="53"/>
      <c r="EN303" s="53"/>
      <c r="EO303" s="53"/>
      <c r="EP303" s="53"/>
      <c r="EQ303" s="53"/>
      <c r="ER303" s="53"/>
      <c r="ES303" s="53"/>
      <c r="ET303" s="53"/>
      <c r="EU303" s="53"/>
      <c r="EV303" s="53"/>
      <c r="EW303" s="53"/>
      <c r="EX303" s="53"/>
      <c r="EY303" s="53"/>
      <c r="EZ303" s="53"/>
      <c r="FA303" s="53"/>
    </row>
    <row r="304" customFormat="1" spans="1:157">
      <c r="A304" s="53"/>
      <c r="B304" s="57" t="s">
        <v>16</v>
      </c>
      <c r="C304" s="57" t="s">
        <v>816</v>
      </c>
      <c r="D304" s="57" t="s">
        <v>27</v>
      </c>
      <c r="E304" s="57" t="s">
        <v>817</v>
      </c>
      <c r="F304" s="57" t="s">
        <v>818</v>
      </c>
      <c r="G304" s="59" t="s">
        <v>25</v>
      </c>
      <c r="H304" s="59">
        <v>24</v>
      </c>
      <c r="I304" s="66">
        <v>334.015266</v>
      </c>
      <c r="J304" s="66">
        <f>I304*22.47%+I304</f>
        <v>409.0684962702</v>
      </c>
      <c r="K304" s="66">
        <f>J304*H304</f>
        <v>9817.6439104848</v>
      </c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/>
      <c r="DN304" s="53"/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  <c r="DY304" s="53"/>
      <c r="DZ304" s="53"/>
      <c r="EA304" s="53"/>
      <c r="EB304" s="53"/>
      <c r="EC304" s="53"/>
      <c r="ED304" s="53"/>
      <c r="EE304" s="53"/>
      <c r="EF304" s="53"/>
      <c r="EG304" s="53"/>
      <c r="EH304" s="53"/>
      <c r="EI304" s="53"/>
      <c r="EJ304" s="53"/>
      <c r="EK304" s="53"/>
      <c r="EL304" s="53"/>
      <c r="EM304" s="53"/>
      <c r="EN304" s="53"/>
      <c r="EO304" s="53"/>
      <c r="EP304" s="53"/>
      <c r="EQ304" s="53"/>
      <c r="ER304" s="53"/>
      <c r="ES304" s="53"/>
      <c r="ET304" s="53"/>
      <c r="EU304" s="53"/>
      <c r="EV304" s="53"/>
      <c r="EW304" s="53"/>
      <c r="EX304" s="53"/>
      <c r="EY304" s="53"/>
      <c r="EZ304" s="53"/>
      <c r="FA304" s="53"/>
    </row>
    <row r="305" spans="2:11">
      <c r="B305" s="50" t="s">
        <v>72</v>
      </c>
      <c r="C305" s="50" t="s">
        <v>819</v>
      </c>
      <c r="D305" s="50" t="s">
        <v>14</v>
      </c>
      <c r="E305" s="51"/>
      <c r="F305" s="50" t="s">
        <v>820</v>
      </c>
      <c r="G305" s="52" t="s">
        <v>11</v>
      </c>
      <c r="H305" s="52">
        <v>0</v>
      </c>
      <c r="I305" s="64">
        <v>0</v>
      </c>
      <c r="J305" s="64">
        <f>I305*22.47%+I305</f>
        <v>0</v>
      </c>
      <c r="K305" s="64">
        <f>K306</f>
        <v>60384.9433647798</v>
      </c>
    </row>
    <row r="306" customFormat="1" spans="1:157">
      <c r="A306" s="53"/>
      <c r="B306" s="57" t="s">
        <v>16</v>
      </c>
      <c r="C306" s="57" t="s">
        <v>821</v>
      </c>
      <c r="D306" s="57" t="s">
        <v>27</v>
      </c>
      <c r="E306" s="57" t="s">
        <v>822</v>
      </c>
      <c r="F306" s="57" t="s">
        <v>823</v>
      </c>
      <c r="G306" s="59" t="s">
        <v>25</v>
      </c>
      <c r="H306" s="59">
        <v>1</v>
      </c>
      <c r="I306" s="66">
        <v>49305.906234</v>
      </c>
      <c r="J306" s="66">
        <f>I306*22.47%+I306</f>
        <v>60384.9433647798</v>
      </c>
      <c r="K306" s="66">
        <f>J306*H306</f>
        <v>60384.9433647798</v>
      </c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  <c r="BW306" s="53"/>
      <c r="BX306" s="53"/>
      <c r="BY306" s="53"/>
      <c r="BZ306" s="53"/>
      <c r="CA306" s="53"/>
      <c r="CB306" s="53"/>
      <c r="CC306" s="53"/>
      <c r="CD306" s="53"/>
      <c r="CE306" s="53"/>
      <c r="CF306" s="53"/>
      <c r="CG306" s="53"/>
      <c r="CH306" s="53"/>
      <c r="CI306" s="53"/>
      <c r="CJ306" s="53"/>
      <c r="CK306" s="53"/>
      <c r="CL306" s="53"/>
      <c r="CM306" s="53"/>
      <c r="CN306" s="53"/>
      <c r="CO306" s="53"/>
      <c r="CP306" s="53"/>
      <c r="CQ306" s="53"/>
      <c r="CR306" s="53"/>
      <c r="CS306" s="53"/>
      <c r="CT306" s="53"/>
      <c r="CU306" s="53"/>
      <c r="CV306" s="53"/>
      <c r="CW306" s="53"/>
      <c r="CX306" s="53"/>
      <c r="CY306" s="53"/>
      <c r="CZ306" s="53"/>
      <c r="DA306" s="53"/>
      <c r="DB306" s="53"/>
      <c r="DC306" s="53"/>
      <c r="DD306" s="53"/>
      <c r="DE306" s="53"/>
      <c r="DF306" s="53"/>
      <c r="DG306" s="53"/>
      <c r="DH306" s="53"/>
      <c r="DI306" s="53"/>
      <c r="DJ306" s="53"/>
      <c r="DK306" s="53"/>
      <c r="DL306" s="53"/>
      <c r="DM306" s="53"/>
      <c r="DN306" s="53"/>
      <c r="DO306" s="53"/>
      <c r="DP306" s="53"/>
      <c r="DQ306" s="53"/>
      <c r="DR306" s="53"/>
      <c r="DS306" s="53"/>
      <c r="DT306" s="53"/>
      <c r="DU306" s="53"/>
      <c r="DV306" s="53"/>
      <c r="DW306" s="53"/>
      <c r="DX306" s="53"/>
      <c r="DY306" s="53"/>
      <c r="DZ306" s="53"/>
      <c r="EA306" s="53"/>
      <c r="EB306" s="53"/>
      <c r="EC306" s="53"/>
      <c r="ED306" s="53"/>
      <c r="EE306" s="53"/>
      <c r="EF306" s="53"/>
      <c r="EG306" s="53"/>
      <c r="EH306" s="53"/>
      <c r="EI306" s="53"/>
      <c r="EJ306" s="53"/>
      <c r="EK306" s="53"/>
      <c r="EL306" s="53"/>
      <c r="EM306" s="53"/>
      <c r="EN306" s="53"/>
      <c r="EO306" s="53"/>
      <c r="EP306" s="53"/>
      <c r="EQ306" s="53"/>
      <c r="ER306" s="53"/>
      <c r="ES306" s="53"/>
      <c r="ET306" s="53"/>
      <c r="EU306" s="53"/>
      <c r="EV306" s="53"/>
      <c r="EW306" s="53"/>
      <c r="EX306" s="53"/>
      <c r="EY306" s="53"/>
      <c r="EZ306" s="53"/>
      <c r="FA306" s="53"/>
    </row>
    <row r="307" customFormat="1" spans="1:157">
      <c r="A307" s="53"/>
      <c r="B307" s="54" t="s">
        <v>12</v>
      </c>
      <c r="C307" s="54" t="s">
        <v>824</v>
      </c>
      <c r="D307" s="54" t="s">
        <v>14</v>
      </c>
      <c r="E307" s="55"/>
      <c r="F307" s="54" t="s">
        <v>825</v>
      </c>
      <c r="G307" s="56" t="s">
        <v>11</v>
      </c>
      <c r="H307" s="56">
        <v>0</v>
      </c>
      <c r="I307" s="65">
        <v>0</v>
      </c>
      <c r="J307" s="65">
        <v>0</v>
      </c>
      <c r="K307" s="65">
        <f>K308+K324+K327</f>
        <v>50782.2254309364</v>
      </c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  <c r="BW307" s="53"/>
      <c r="BX307" s="53"/>
      <c r="BY307" s="53"/>
      <c r="BZ307" s="53"/>
      <c r="CA307" s="53"/>
      <c r="CB307" s="53"/>
      <c r="CC307" s="53"/>
      <c r="CD307" s="53"/>
      <c r="CE307" s="53"/>
      <c r="CF307" s="53"/>
      <c r="CG307" s="53"/>
      <c r="CH307" s="53"/>
      <c r="CI307" s="53"/>
      <c r="CJ307" s="53"/>
      <c r="CK307" s="53"/>
      <c r="CL307" s="53"/>
      <c r="CM307" s="53"/>
      <c r="CN307" s="53"/>
      <c r="CO307" s="53"/>
      <c r="CP307" s="53"/>
      <c r="CQ307" s="53"/>
      <c r="CR307" s="53"/>
      <c r="CS307" s="53"/>
      <c r="CT307" s="53"/>
      <c r="CU307" s="53"/>
      <c r="CV307" s="53"/>
      <c r="CW307" s="53"/>
      <c r="CX307" s="53"/>
      <c r="CY307" s="53"/>
      <c r="CZ307" s="53"/>
      <c r="DA307" s="53"/>
      <c r="DB307" s="53"/>
      <c r="DC307" s="53"/>
      <c r="DD307" s="53"/>
      <c r="DE307" s="53"/>
      <c r="DF307" s="53"/>
      <c r="DG307" s="53"/>
      <c r="DH307" s="53"/>
      <c r="DI307" s="53"/>
      <c r="DJ307" s="53"/>
      <c r="DK307" s="53"/>
      <c r="DL307" s="53"/>
      <c r="DM307" s="53"/>
      <c r="DN307" s="53"/>
      <c r="DO307" s="53"/>
      <c r="DP307" s="53"/>
      <c r="DQ307" s="53"/>
      <c r="DR307" s="53"/>
      <c r="DS307" s="53"/>
      <c r="DT307" s="53"/>
      <c r="DU307" s="53"/>
      <c r="DV307" s="53"/>
      <c r="DW307" s="53"/>
      <c r="DX307" s="53"/>
      <c r="DY307" s="53"/>
      <c r="DZ307" s="53"/>
      <c r="EA307" s="53"/>
      <c r="EB307" s="53"/>
      <c r="EC307" s="53"/>
      <c r="ED307" s="53"/>
      <c r="EE307" s="53"/>
      <c r="EF307" s="53"/>
      <c r="EG307" s="53"/>
      <c r="EH307" s="53"/>
      <c r="EI307" s="53"/>
      <c r="EJ307" s="53"/>
      <c r="EK307" s="53"/>
      <c r="EL307" s="53"/>
      <c r="EM307" s="53"/>
      <c r="EN307" s="53"/>
      <c r="EO307" s="53"/>
      <c r="EP307" s="53"/>
      <c r="EQ307" s="53"/>
      <c r="ER307" s="53"/>
      <c r="ES307" s="53"/>
      <c r="ET307" s="53"/>
      <c r="EU307" s="53"/>
      <c r="EV307" s="53"/>
      <c r="EW307" s="53"/>
      <c r="EX307" s="53"/>
      <c r="EY307" s="53"/>
      <c r="EZ307" s="53"/>
      <c r="FA307" s="53"/>
    </row>
    <row r="308" spans="2:11">
      <c r="B308" s="50" t="s">
        <v>72</v>
      </c>
      <c r="C308" s="50" t="s">
        <v>826</v>
      </c>
      <c r="D308" s="50" t="s">
        <v>14</v>
      </c>
      <c r="E308" s="51"/>
      <c r="F308" s="50" t="s">
        <v>827</v>
      </c>
      <c r="G308" s="52" t="s">
        <v>11</v>
      </c>
      <c r="H308" s="52">
        <v>0</v>
      </c>
      <c r="I308" s="64">
        <v>0</v>
      </c>
      <c r="J308" s="64">
        <v>0</v>
      </c>
      <c r="K308" s="64">
        <f>SUM(K309:K323)</f>
        <v>29501.8815413676</v>
      </c>
    </row>
    <row r="309" customFormat="1" spans="1:157">
      <c r="A309" s="53"/>
      <c r="B309" s="57" t="s">
        <v>16</v>
      </c>
      <c r="C309" s="57" t="s">
        <v>828</v>
      </c>
      <c r="D309" s="57" t="s">
        <v>14</v>
      </c>
      <c r="E309" s="58" t="s">
        <v>829</v>
      </c>
      <c r="F309" s="57" t="s">
        <v>830</v>
      </c>
      <c r="G309" s="59" t="s">
        <v>32</v>
      </c>
      <c r="H309" s="59">
        <v>163</v>
      </c>
      <c r="I309" s="66">
        <v>26.36</v>
      </c>
      <c r="J309" s="66">
        <v>32.28</v>
      </c>
      <c r="K309" s="66">
        <v>5261.64</v>
      </c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  <c r="BW309" s="53"/>
      <c r="BX309" s="53"/>
      <c r="BY309" s="53"/>
      <c r="BZ309" s="53"/>
      <c r="CA309" s="53"/>
      <c r="CB309" s="53"/>
      <c r="CC309" s="53"/>
      <c r="CD309" s="53"/>
      <c r="CE309" s="53"/>
      <c r="CF309" s="53"/>
      <c r="CG309" s="53"/>
      <c r="CH309" s="53"/>
      <c r="CI309" s="53"/>
      <c r="CJ309" s="53"/>
      <c r="CK309" s="53"/>
      <c r="CL309" s="53"/>
      <c r="CM309" s="53"/>
      <c r="CN309" s="53"/>
      <c r="CO309" s="53"/>
      <c r="CP309" s="53"/>
      <c r="CQ309" s="53"/>
      <c r="CR309" s="53"/>
      <c r="CS309" s="53"/>
      <c r="CT309" s="53"/>
      <c r="CU309" s="53"/>
      <c r="CV309" s="53"/>
      <c r="CW309" s="53"/>
      <c r="CX309" s="53"/>
      <c r="CY309" s="53"/>
      <c r="CZ309" s="53"/>
      <c r="DA309" s="53"/>
      <c r="DB309" s="53"/>
      <c r="DC309" s="53"/>
      <c r="DD309" s="53"/>
      <c r="DE309" s="53"/>
      <c r="DF309" s="53"/>
      <c r="DG309" s="53"/>
      <c r="DH309" s="53"/>
      <c r="DI309" s="53"/>
      <c r="DJ309" s="53"/>
      <c r="DK309" s="53"/>
      <c r="DL309" s="53"/>
      <c r="DM309" s="53"/>
      <c r="DN309" s="53"/>
      <c r="DO309" s="53"/>
      <c r="DP309" s="53"/>
      <c r="DQ309" s="53"/>
      <c r="DR309" s="53"/>
      <c r="DS309" s="53"/>
      <c r="DT309" s="53"/>
      <c r="DU309" s="53"/>
      <c r="DV309" s="53"/>
      <c r="DW309" s="53"/>
      <c r="DX309" s="53"/>
      <c r="DY309" s="53"/>
      <c r="DZ309" s="53"/>
      <c r="EA309" s="53"/>
      <c r="EB309" s="53"/>
      <c r="EC309" s="53"/>
      <c r="ED309" s="53"/>
      <c r="EE309" s="53"/>
      <c r="EF309" s="53"/>
      <c r="EG309" s="53"/>
      <c r="EH309" s="53"/>
      <c r="EI309" s="53"/>
      <c r="EJ309" s="53"/>
      <c r="EK309" s="53"/>
      <c r="EL309" s="53"/>
      <c r="EM309" s="53"/>
      <c r="EN309" s="53"/>
      <c r="EO309" s="53"/>
      <c r="EP309" s="53"/>
      <c r="EQ309" s="53"/>
      <c r="ER309" s="53"/>
      <c r="ES309" s="53"/>
      <c r="ET309" s="53"/>
      <c r="EU309" s="53"/>
      <c r="EV309" s="53"/>
      <c r="EW309" s="53"/>
      <c r="EX309" s="53"/>
      <c r="EY309" s="53"/>
      <c r="EZ309" s="53"/>
      <c r="FA309" s="53"/>
    </row>
    <row r="310" customFormat="1" spans="1:157">
      <c r="A310" s="53"/>
      <c r="B310" s="57" t="s">
        <v>16</v>
      </c>
      <c r="C310" s="57" t="s">
        <v>831</v>
      </c>
      <c r="D310" s="57" t="s">
        <v>14</v>
      </c>
      <c r="E310" s="58" t="s">
        <v>832</v>
      </c>
      <c r="F310" s="57" t="s">
        <v>833</v>
      </c>
      <c r="G310" s="59" t="s">
        <v>32</v>
      </c>
      <c r="H310" s="59">
        <v>65.7</v>
      </c>
      <c r="I310" s="66">
        <v>54.12</v>
      </c>
      <c r="J310" s="66">
        <v>66.28</v>
      </c>
      <c r="K310" s="66">
        <v>4354.59</v>
      </c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/>
      <c r="DN310" s="53"/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  <c r="DY310" s="53"/>
      <c r="DZ310" s="53"/>
      <c r="EA310" s="53"/>
      <c r="EB310" s="53"/>
      <c r="EC310" s="53"/>
      <c r="ED310" s="53"/>
      <c r="EE310" s="53"/>
      <c r="EF310" s="53"/>
      <c r="EG310" s="53"/>
      <c r="EH310" s="53"/>
      <c r="EI310" s="53"/>
      <c r="EJ310" s="53"/>
      <c r="EK310" s="53"/>
      <c r="EL310" s="53"/>
      <c r="EM310" s="53"/>
      <c r="EN310" s="53"/>
      <c r="EO310" s="53"/>
      <c r="EP310" s="53"/>
      <c r="EQ310" s="53"/>
      <c r="ER310" s="53"/>
      <c r="ES310" s="53"/>
      <c r="ET310" s="53"/>
      <c r="EU310" s="53"/>
      <c r="EV310" s="53"/>
      <c r="EW310" s="53"/>
      <c r="EX310" s="53"/>
      <c r="EY310" s="53"/>
      <c r="EZ310" s="53"/>
      <c r="FA310" s="53"/>
    </row>
    <row r="311" customFormat="1" spans="1:157">
      <c r="A311" s="53"/>
      <c r="B311" s="57" t="s">
        <v>16</v>
      </c>
      <c r="C311" s="57" t="s">
        <v>834</v>
      </c>
      <c r="D311" s="57" t="s">
        <v>14</v>
      </c>
      <c r="E311" s="58" t="s">
        <v>835</v>
      </c>
      <c r="F311" s="57" t="s">
        <v>836</v>
      </c>
      <c r="G311" s="59" t="s">
        <v>32</v>
      </c>
      <c r="H311" s="59">
        <v>39.7</v>
      </c>
      <c r="I311" s="66">
        <v>87.95</v>
      </c>
      <c r="J311" s="66">
        <v>107.71</v>
      </c>
      <c r="K311" s="66">
        <v>4276.08</v>
      </c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  <c r="BW311" s="53"/>
      <c r="BX311" s="53"/>
      <c r="BY311" s="53"/>
      <c r="BZ311" s="53"/>
      <c r="CA311" s="53"/>
      <c r="CB311" s="53"/>
      <c r="CC311" s="53"/>
      <c r="CD311" s="53"/>
      <c r="CE311" s="53"/>
      <c r="CF311" s="53"/>
      <c r="CG311" s="53"/>
      <c r="CH311" s="53"/>
      <c r="CI311" s="53"/>
      <c r="CJ311" s="53"/>
      <c r="CK311" s="53"/>
      <c r="CL311" s="53"/>
      <c r="CM311" s="53"/>
      <c r="CN311" s="53"/>
      <c r="CO311" s="53"/>
      <c r="CP311" s="53"/>
      <c r="CQ311" s="53"/>
      <c r="CR311" s="53"/>
      <c r="CS311" s="53"/>
      <c r="CT311" s="53"/>
      <c r="CU311" s="53"/>
      <c r="CV311" s="53"/>
      <c r="CW311" s="53"/>
      <c r="CX311" s="53"/>
      <c r="CY311" s="53"/>
      <c r="CZ311" s="53"/>
      <c r="DA311" s="53"/>
      <c r="DB311" s="53"/>
      <c r="DC311" s="53"/>
      <c r="DD311" s="53"/>
      <c r="DE311" s="53"/>
      <c r="DF311" s="53"/>
      <c r="DG311" s="53"/>
      <c r="DH311" s="53"/>
      <c r="DI311" s="53"/>
      <c r="DJ311" s="53"/>
      <c r="DK311" s="53"/>
      <c r="DL311" s="53"/>
      <c r="DM311" s="53"/>
      <c r="DN311" s="53"/>
      <c r="DO311" s="53"/>
      <c r="DP311" s="53"/>
      <c r="DQ311" s="53"/>
      <c r="DR311" s="53"/>
      <c r="DS311" s="53"/>
      <c r="DT311" s="53"/>
      <c r="DU311" s="53"/>
      <c r="DV311" s="53"/>
      <c r="DW311" s="53"/>
      <c r="DX311" s="53"/>
      <c r="DY311" s="53"/>
      <c r="DZ311" s="53"/>
      <c r="EA311" s="53"/>
      <c r="EB311" s="53"/>
      <c r="EC311" s="53"/>
      <c r="ED311" s="53"/>
      <c r="EE311" s="53"/>
      <c r="EF311" s="53"/>
      <c r="EG311" s="53"/>
      <c r="EH311" s="53"/>
      <c r="EI311" s="53"/>
      <c r="EJ311" s="53"/>
      <c r="EK311" s="53"/>
      <c r="EL311" s="53"/>
      <c r="EM311" s="53"/>
      <c r="EN311" s="53"/>
      <c r="EO311" s="53"/>
      <c r="EP311" s="53"/>
      <c r="EQ311" s="53"/>
      <c r="ER311" s="53"/>
      <c r="ES311" s="53"/>
      <c r="ET311" s="53"/>
      <c r="EU311" s="53"/>
      <c r="EV311" s="53"/>
      <c r="EW311" s="53"/>
      <c r="EX311" s="53"/>
      <c r="EY311" s="53"/>
      <c r="EZ311" s="53"/>
      <c r="FA311" s="53"/>
    </row>
    <row r="312" customFormat="1" spans="1:157">
      <c r="A312" s="53"/>
      <c r="B312" s="57" t="s">
        <v>16</v>
      </c>
      <c r="C312" s="57" t="s">
        <v>837</v>
      </c>
      <c r="D312" s="57" t="s">
        <v>14</v>
      </c>
      <c r="E312" s="58" t="s">
        <v>838</v>
      </c>
      <c r="F312" s="57" t="s">
        <v>839</v>
      </c>
      <c r="G312" s="59" t="s">
        <v>32</v>
      </c>
      <c r="H312" s="59">
        <v>62.8</v>
      </c>
      <c r="I312" s="66">
        <v>137.34</v>
      </c>
      <c r="J312" s="66">
        <v>168.2</v>
      </c>
      <c r="K312" s="66">
        <v>10562.96</v>
      </c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  <c r="BW312" s="53"/>
      <c r="BX312" s="53"/>
      <c r="BY312" s="53"/>
      <c r="BZ312" s="53"/>
      <c r="CA312" s="53"/>
      <c r="CB312" s="53"/>
      <c r="CC312" s="53"/>
      <c r="CD312" s="53"/>
      <c r="CE312" s="53"/>
      <c r="CF312" s="53"/>
      <c r="CG312" s="53"/>
      <c r="CH312" s="53"/>
      <c r="CI312" s="53"/>
      <c r="CJ312" s="53"/>
      <c r="CK312" s="53"/>
      <c r="CL312" s="53"/>
      <c r="CM312" s="53"/>
      <c r="CN312" s="53"/>
      <c r="CO312" s="53"/>
      <c r="CP312" s="53"/>
      <c r="CQ312" s="53"/>
      <c r="CR312" s="53"/>
      <c r="CS312" s="53"/>
      <c r="CT312" s="53"/>
      <c r="CU312" s="53"/>
      <c r="CV312" s="53"/>
      <c r="CW312" s="53"/>
      <c r="CX312" s="53"/>
      <c r="CY312" s="53"/>
      <c r="CZ312" s="53"/>
      <c r="DA312" s="53"/>
      <c r="DB312" s="53"/>
      <c r="DC312" s="53"/>
      <c r="DD312" s="53"/>
      <c r="DE312" s="53"/>
      <c r="DF312" s="53"/>
      <c r="DG312" s="53"/>
      <c r="DH312" s="53"/>
      <c r="DI312" s="53"/>
      <c r="DJ312" s="53"/>
      <c r="DK312" s="53"/>
      <c r="DL312" s="53"/>
      <c r="DM312" s="53"/>
      <c r="DN312" s="53"/>
      <c r="DO312" s="53"/>
      <c r="DP312" s="53"/>
      <c r="DQ312" s="53"/>
      <c r="DR312" s="53"/>
      <c r="DS312" s="53"/>
      <c r="DT312" s="53"/>
      <c r="DU312" s="53"/>
      <c r="DV312" s="53"/>
      <c r="DW312" s="53"/>
      <c r="DX312" s="53"/>
      <c r="DY312" s="53"/>
      <c r="DZ312" s="53"/>
      <c r="EA312" s="53"/>
      <c r="EB312" s="53"/>
      <c r="EC312" s="53"/>
      <c r="ED312" s="53"/>
      <c r="EE312" s="53"/>
      <c r="EF312" s="53"/>
      <c r="EG312" s="53"/>
      <c r="EH312" s="53"/>
      <c r="EI312" s="53"/>
      <c r="EJ312" s="53"/>
      <c r="EK312" s="53"/>
      <c r="EL312" s="53"/>
      <c r="EM312" s="53"/>
      <c r="EN312" s="53"/>
      <c r="EO312" s="53"/>
      <c r="EP312" s="53"/>
      <c r="EQ312" s="53"/>
      <c r="ER312" s="53"/>
      <c r="ES312" s="53"/>
      <c r="ET312" s="53"/>
      <c r="EU312" s="53"/>
      <c r="EV312" s="53"/>
      <c r="EW312" s="53"/>
      <c r="EX312" s="53"/>
      <c r="EY312" s="53"/>
      <c r="EZ312" s="53"/>
      <c r="FA312" s="53"/>
    </row>
    <row r="313" customFormat="1" spans="1:157">
      <c r="A313" s="53"/>
      <c r="B313" s="57" t="s">
        <v>16</v>
      </c>
      <c r="C313" s="57" t="s">
        <v>840</v>
      </c>
      <c r="D313" s="57" t="s">
        <v>14</v>
      </c>
      <c r="E313" s="58" t="s">
        <v>841</v>
      </c>
      <c r="F313" s="57" t="s">
        <v>842</v>
      </c>
      <c r="G313" s="59" t="s">
        <v>32</v>
      </c>
      <c r="H313" s="59">
        <v>32.4</v>
      </c>
      <c r="I313" s="66">
        <v>20.11</v>
      </c>
      <c r="J313" s="66">
        <v>24.62</v>
      </c>
      <c r="K313" s="66">
        <v>797.68</v>
      </c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  <c r="BW313" s="53"/>
      <c r="BX313" s="53"/>
      <c r="BY313" s="53"/>
      <c r="BZ313" s="53"/>
      <c r="CA313" s="53"/>
      <c r="CB313" s="53"/>
      <c r="CC313" s="53"/>
      <c r="CD313" s="53"/>
      <c r="CE313" s="53"/>
      <c r="CF313" s="53"/>
      <c r="CG313" s="53"/>
      <c r="CH313" s="53"/>
      <c r="CI313" s="53"/>
      <c r="CJ313" s="53"/>
      <c r="CK313" s="53"/>
      <c r="CL313" s="53"/>
      <c r="CM313" s="53"/>
      <c r="CN313" s="53"/>
      <c r="CO313" s="53"/>
      <c r="CP313" s="53"/>
      <c r="CQ313" s="53"/>
      <c r="CR313" s="53"/>
      <c r="CS313" s="53"/>
      <c r="CT313" s="53"/>
      <c r="CU313" s="53"/>
      <c r="CV313" s="53"/>
      <c r="CW313" s="53"/>
      <c r="CX313" s="53"/>
      <c r="CY313" s="53"/>
      <c r="CZ313" s="53"/>
      <c r="DA313" s="53"/>
      <c r="DB313" s="53"/>
      <c r="DC313" s="53"/>
      <c r="DD313" s="53"/>
      <c r="DE313" s="53"/>
      <c r="DF313" s="53"/>
      <c r="DG313" s="53"/>
      <c r="DH313" s="53"/>
      <c r="DI313" s="53"/>
      <c r="DJ313" s="53"/>
      <c r="DK313" s="53"/>
      <c r="DL313" s="53"/>
      <c r="DM313" s="53"/>
      <c r="DN313" s="53"/>
      <c r="DO313" s="53"/>
      <c r="DP313" s="53"/>
      <c r="DQ313" s="53"/>
      <c r="DR313" s="53"/>
      <c r="DS313" s="53"/>
      <c r="DT313" s="53"/>
      <c r="DU313" s="53"/>
      <c r="DV313" s="53"/>
      <c r="DW313" s="53"/>
      <c r="DX313" s="53"/>
      <c r="DY313" s="53"/>
      <c r="DZ313" s="53"/>
      <c r="EA313" s="53"/>
      <c r="EB313" s="53"/>
      <c r="EC313" s="53"/>
      <c r="ED313" s="53"/>
      <c r="EE313" s="53"/>
      <c r="EF313" s="53"/>
      <c r="EG313" s="53"/>
      <c r="EH313" s="53"/>
      <c r="EI313" s="53"/>
      <c r="EJ313" s="53"/>
      <c r="EK313" s="53"/>
      <c r="EL313" s="53"/>
      <c r="EM313" s="53"/>
      <c r="EN313" s="53"/>
      <c r="EO313" s="53"/>
      <c r="EP313" s="53"/>
      <c r="EQ313" s="53"/>
      <c r="ER313" s="53"/>
      <c r="ES313" s="53"/>
      <c r="ET313" s="53"/>
      <c r="EU313" s="53"/>
      <c r="EV313" s="53"/>
      <c r="EW313" s="53"/>
      <c r="EX313" s="53"/>
      <c r="EY313" s="53"/>
      <c r="EZ313" s="53"/>
      <c r="FA313" s="53"/>
    </row>
    <row r="314" customFormat="1" spans="1:157">
      <c r="A314" s="53"/>
      <c r="B314" s="57" t="s">
        <v>16</v>
      </c>
      <c r="C314" s="57" t="s">
        <v>843</v>
      </c>
      <c r="D314" s="57" t="s">
        <v>14</v>
      </c>
      <c r="E314" s="58" t="s">
        <v>844</v>
      </c>
      <c r="F314" s="57" t="s">
        <v>845</v>
      </c>
      <c r="G314" s="59" t="s">
        <v>25</v>
      </c>
      <c r="H314" s="59">
        <v>6</v>
      </c>
      <c r="I314" s="66">
        <v>53.86</v>
      </c>
      <c r="J314" s="66">
        <v>65.96</v>
      </c>
      <c r="K314" s="66">
        <v>395.76</v>
      </c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/>
      <c r="DN314" s="53"/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  <c r="DY314" s="53"/>
      <c r="DZ314" s="53"/>
      <c r="EA314" s="53"/>
      <c r="EB314" s="53"/>
      <c r="EC314" s="53"/>
      <c r="ED314" s="53"/>
      <c r="EE314" s="53"/>
      <c r="EF314" s="53"/>
      <c r="EG314" s="53"/>
      <c r="EH314" s="53"/>
      <c r="EI314" s="53"/>
      <c r="EJ314" s="53"/>
      <c r="EK314" s="53"/>
      <c r="EL314" s="53"/>
      <c r="EM314" s="53"/>
      <c r="EN314" s="53"/>
      <c r="EO314" s="53"/>
      <c r="EP314" s="53"/>
      <c r="EQ314" s="53"/>
      <c r="ER314" s="53"/>
      <c r="ES314" s="53"/>
      <c r="ET314" s="53"/>
      <c r="EU314" s="53"/>
      <c r="EV314" s="53"/>
      <c r="EW314" s="53"/>
      <c r="EX314" s="53"/>
      <c r="EY314" s="53"/>
      <c r="EZ314" s="53"/>
      <c r="FA314" s="53"/>
    </row>
    <row r="315" customFormat="1" spans="1:157">
      <c r="A315" s="53"/>
      <c r="B315" s="57" t="s">
        <v>16</v>
      </c>
      <c r="C315" s="57" t="s">
        <v>846</v>
      </c>
      <c r="D315" s="57" t="s">
        <v>14</v>
      </c>
      <c r="E315" s="58" t="s">
        <v>847</v>
      </c>
      <c r="F315" s="57" t="s">
        <v>848</v>
      </c>
      <c r="G315" s="59" t="s">
        <v>25</v>
      </c>
      <c r="H315" s="59">
        <v>6</v>
      </c>
      <c r="I315" s="66">
        <v>17.01</v>
      </c>
      <c r="J315" s="66">
        <v>20.83</v>
      </c>
      <c r="K315" s="66">
        <v>124.98</v>
      </c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53"/>
      <c r="BP315" s="53"/>
      <c r="BQ315" s="53"/>
      <c r="BR315" s="53"/>
      <c r="BS315" s="53"/>
      <c r="BT315" s="53"/>
      <c r="BU315" s="53"/>
      <c r="BV315" s="53"/>
      <c r="BW315" s="53"/>
      <c r="BX315" s="53"/>
      <c r="BY315" s="53"/>
      <c r="BZ315" s="53"/>
      <c r="CA315" s="53"/>
      <c r="CB315" s="53"/>
      <c r="CC315" s="53"/>
      <c r="CD315" s="53"/>
      <c r="CE315" s="53"/>
      <c r="CF315" s="53"/>
      <c r="CG315" s="53"/>
      <c r="CH315" s="53"/>
      <c r="CI315" s="53"/>
      <c r="CJ315" s="53"/>
      <c r="CK315" s="53"/>
      <c r="CL315" s="53"/>
      <c r="CM315" s="53"/>
      <c r="CN315" s="53"/>
      <c r="CO315" s="53"/>
      <c r="CP315" s="53"/>
      <c r="CQ315" s="53"/>
      <c r="CR315" s="53"/>
      <c r="CS315" s="53"/>
      <c r="CT315" s="53"/>
      <c r="CU315" s="53"/>
      <c r="CV315" s="53"/>
      <c r="CW315" s="53"/>
      <c r="CX315" s="53"/>
      <c r="CY315" s="53"/>
      <c r="CZ315" s="53"/>
      <c r="DA315" s="53"/>
      <c r="DB315" s="53"/>
      <c r="DC315" s="53"/>
      <c r="DD315" s="53"/>
      <c r="DE315" s="53"/>
      <c r="DF315" s="53"/>
      <c r="DG315" s="53"/>
      <c r="DH315" s="53"/>
      <c r="DI315" s="53"/>
      <c r="DJ315" s="53"/>
      <c r="DK315" s="53"/>
      <c r="DL315" s="53"/>
      <c r="DM315" s="53"/>
      <c r="DN315" s="53"/>
      <c r="DO315" s="53"/>
      <c r="DP315" s="53"/>
      <c r="DQ315" s="53"/>
      <c r="DR315" s="53"/>
      <c r="DS315" s="53"/>
      <c r="DT315" s="53"/>
      <c r="DU315" s="53"/>
      <c r="DV315" s="53"/>
      <c r="DW315" s="53"/>
      <c r="DX315" s="53"/>
      <c r="DY315" s="53"/>
      <c r="DZ315" s="53"/>
      <c r="EA315" s="53"/>
      <c r="EB315" s="53"/>
      <c r="EC315" s="53"/>
      <c r="ED315" s="53"/>
      <c r="EE315" s="53"/>
      <c r="EF315" s="53"/>
      <c r="EG315" s="53"/>
      <c r="EH315" s="53"/>
      <c r="EI315" s="53"/>
      <c r="EJ315" s="53"/>
      <c r="EK315" s="53"/>
      <c r="EL315" s="53"/>
      <c r="EM315" s="53"/>
      <c r="EN315" s="53"/>
      <c r="EO315" s="53"/>
      <c r="EP315" s="53"/>
      <c r="EQ315" s="53"/>
      <c r="ER315" s="53"/>
      <c r="ES315" s="53"/>
      <c r="ET315" s="53"/>
      <c r="EU315" s="53"/>
      <c r="EV315" s="53"/>
      <c r="EW315" s="53"/>
      <c r="EX315" s="53"/>
      <c r="EY315" s="53"/>
      <c r="EZ315" s="53"/>
      <c r="FA315" s="53"/>
    </row>
    <row r="316" customFormat="1" spans="1:157">
      <c r="A316" s="53"/>
      <c r="B316" s="57" t="s">
        <v>16</v>
      </c>
      <c r="C316" s="57" t="s">
        <v>849</v>
      </c>
      <c r="D316" s="57" t="s">
        <v>27</v>
      </c>
      <c r="E316" s="57" t="s">
        <v>850</v>
      </c>
      <c r="F316" s="57" t="s">
        <v>851</v>
      </c>
      <c r="G316" s="59" t="s">
        <v>25</v>
      </c>
      <c r="H316" s="59">
        <v>2</v>
      </c>
      <c r="I316" s="66">
        <v>89.252124</v>
      </c>
      <c r="J316" s="66">
        <f>I316*22.47%+I316</f>
        <v>109.3070762628</v>
      </c>
      <c r="K316" s="66">
        <f>J316*H316</f>
        <v>218.6141525256</v>
      </c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53"/>
      <c r="BP316" s="53"/>
      <c r="BQ316" s="53"/>
      <c r="BR316" s="53"/>
      <c r="BS316" s="53"/>
      <c r="BT316" s="53"/>
      <c r="BU316" s="53"/>
      <c r="BV316" s="53"/>
      <c r="BW316" s="53"/>
      <c r="BX316" s="53"/>
      <c r="BY316" s="53"/>
      <c r="BZ316" s="53"/>
      <c r="CA316" s="53"/>
      <c r="CB316" s="53"/>
      <c r="CC316" s="53"/>
      <c r="CD316" s="53"/>
      <c r="CE316" s="53"/>
      <c r="CF316" s="53"/>
      <c r="CG316" s="53"/>
      <c r="CH316" s="53"/>
      <c r="CI316" s="53"/>
      <c r="CJ316" s="53"/>
      <c r="CK316" s="53"/>
      <c r="CL316" s="53"/>
      <c r="CM316" s="53"/>
      <c r="CN316" s="53"/>
      <c r="CO316" s="53"/>
      <c r="CP316" s="53"/>
      <c r="CQ316" s="53"/>
      <c r="CR316" s="53"/>
      <c r="CS316" s="53"/>
      <c r="CT316" s="53"/>
      <c r="CU316" s="53"/>
      <c r="CV316" s="53"/>
      <c r="CW316" s="53"/>
      <c r="CX316" s="53"/>
      <c r="CY316" s="53"/>
      <c r="CZ316" s="53"/>
      <c r="DA316" s="53"/>
      <c r="DB316" s="53"/>
      <c r="DC316" s="53"/>
      <c r="DD316" s="53"/>
      <c r="DE316" s="53"/>
      <c r="DF316" s="53"/>
      <c r="DG316" s="53"/>
      <c r="DH316" s="53"/>
      <c r="DI316" s="53"/>
      <c r="DJ316" s="53"/>
      <c r="DK316" s="53"/>
      <c r="DL316" s="53"/>
      <c r="DM316" s="53"/>
      <c r="DN316" s="53"/>
      <c r="DO316" s="53"/>
      <c r="DP316" s="53"/>
      <c r="DQ316" s="53"/>
      <c r="DR316" s="53"/>
      <c r="DS316" s="53"/>
      <c r="DT316" s="53"/>
      <c r="DU316" s="53"/>
      <c r="DV316" s="53"/>
      <c r="DW316" s="53"/>
      <c r="DX316" s="53"/>
      <c r="DY316" s="53"/>
      <c r="DZ316" s="53"/>
      <c r="EA316" s="53"/>
      <c r="EB316" s="53"/>
      <c r="EC316" s="53"/>
      <c r="ED316" s="53"/>
      <c r="EE316" s="53"/>
      <c r="EF316" s="53"/>
      <c r="EG316" s="53"/>
      <c r="EH316" s="53"/>
      <c r="EI316" s="53"/>
      <c r="EJ316" s="53"/>
      <c r="EK316" s="53"/>
      <c r="EL316" s="53"/>
      <c r="EM316" s="53"/>
      <c r="EN316" s="53"/>
      <c r="EO316" s="53"/>
      <c r="EP316" s="53"/>
      <c r="EQ316" s="53"/>
      <c r="ER316" s="53"/>
      <c r="ES316" s="53"/>
      <c r="ET316" s="53"/>
      <c r="EU316" s="53"/>
      <c r="EV316" s="53"/>
      <c r="EW316" s="53"/>
      <c r="EX316" s="53"/>
      <c r="EY316" s="53"/>
      <c r="EZ316" s="53"/>
      <c r="FA316" s="53"/>
    </row>
    <row r="317" customFormat="1" spans="1:157">
      <c r="A317" s="53"/>
      <c r="B317" s="57" t="s">
        <v>16</v>
      </c>
      <c r="C317" s="57" t="s">
        <v>852</v>
      </c>
      <c r="D317" s="57" t="s">
        <v>14</v>
      </c>
      <c r="E317" s="58" t="s">
        <v>853</v>
      </c>
      <c r="F317" s="57" t="s">
        <v>854</v>
      </c>
      <c r="G317" s="59" t="s">
        <v>25</v>
      </c>
      <c r="H317" s="59">
        <v>16</v>
      </c>
      <c r="I317" s="66">
        <v>37.46</v>
      </c>
      <c r="J317" s="66">
        <v>45.87</v>
      </c>
      <c r="K317" s="66">
        <v>733.92</v>
      </c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53"/>
      <c r="BP317" s="53"/>
      <c r="BQ317" s="53"/>
      <c r="BR317" s="53"/>
      <c r="BS317" s="53"/>
      <c r="BT317" s="53"/>
      <c r="BU317" s="53"/>
      <c r="BV317" s="53"/>
      <c r="BW317" s="53"/>
      <c r="BX317" s="53"/>
      <c r="BY317" s="53"/>
      <c r="BZ317" s="53"/>
      <c r="CA317" s="53"/>
      <c r="CB317" s="53"/>
      <c r="CC317" s="53"/>
      <c r="CD317" s="53"/>
      <c r="CE317" s="53"/>
      <c r="CF317" s="53"/>
      <c r="CG317" s="53"/>
      <c r="CH317" s="53"/>
      <c r="CI317" s="53"/>
      <c r="CJ317" s="53"/>
      <c r="CK317" s="53"/>
      <c r="CL317" s="53"/>
      <c r="CM317" s="53"/>
      <c r="CN317" s="53"/>
      <c r="CO317" s="53"/>
      <c r="CP317" s="53"/>
      <c r="CQ317" s="53"/>
      <c r="CR317" s="53"/>
      <c r="CS317" s="53"/>
      <c r="CT317" s="53"/>
      <c r="CU317" s="53"/>
      <c r="CV317" s="53"/>
      <c r="CW317" s="53"/>
      <c r="CX317" s="53"/>
      <c r="CY317" s="53"/>
      <c r="CZ317" s="53"/>
      <c r="DA317" s="53"/>
      <c r="DB317" s="53"/>
      <c r="DC317" s="53"/>
      <c r="DD317" s="53"/>
      <c r="DE317" s="53"/>
      <c r="DF317" s="53"/>
      <c r="DG317" s="53"/>
      <c r="DH317" s="53"/>
      <c r="DI317" s="53"/>
      <c r="DJ317" s="53"/>
      <c r="DK317" s="53"/>
      <c r="DL317" s="53"/>
      <c r="DM317" s="53"/>
      <c r="DN317" s="53"/>
      <c r="DO317" s="53"/>
      <c r="DP317" s="53"/>
      <c r="DQ317" s="53"/>
      <c r="DR317" s="53"/>
      <c r="DS317" s="53"/>
      <c r="DT317" s="53"/>
      <c r="DU317" s="53"/>
      <c r="DV317" s="53"/>
      <c r="DW317" s="53"/>
      <c r="DX317" s="53"/>
      <c r="DY317" s="53"/>
      <c r="DZ317" s="53"/>
      <c r="EA317" s="53"/>
      <c r="EB317" s="53"/>
      <c r="EC317" s="53"/>
      <c r="ED317" s="53"/>
      <c r="EE317" s="53"/>
      <c r="EF317" s="53"/>
      <c r="EG317" s="53"/>
      <c r="EH317" s="53"/>
      <c r="EI317" s="53"/>
      <c r="EJ317" s="53"/>
      <c r="EK317" s="53"/>
      <c r="EL317" s="53"/>
      <c r="EM317" s="53"/>
      <c r="EN317" s="53"/>
      <c r="EO317" s="53"/>
      <c r="EP317" s="53"/>
      <c r="EQ317" s="53"/>
      <c r="ER317" s="53"/>
      <c r="ES317" s="53"/>
      <c r="ET317" s="53"/>
      <c r="EU317" s="53"/>
      <c r="EV317" s="53"/>
      <c r="EW317" s="53"/>
      <c r="EX317" s="53"/>
      <c r="EY317" s="53"/>
      <c r="EZ317" s="53"/>
      <c r="FA317" s="53"/>
    </row>
    <row r="318" customFormat="1" spans="1:157">
      <c r="A318" s="53"/>
      <c r="B318" s="57" t="s">
        <v>16</v>
      </c>
      <c r="C318" s="57" t="s">
        <v>855</v>
      </c>
      <c r="D318" s="57" t="s">
        <v>14</v>
      </c>
      <c r="E318" s="58" t="s">
        <v>856</v>
      </c>
      <c r="F318" s="57" t="s">
        <v>857</v>
      </c>
      <c r="G318" s="59" t="s">
        <v>25</v>
      </c>
      <c r="H318" s="59">
        <v>2</v>
      </c>
      <c r="I318" s="66">
        <v>12.63</v>
      </c>
      <c r="J318" s="66">
        <v>15.46</v>
      </c>
      <c r="K318" s="66">
        <v>30.92</v>
      </c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53"/>
      <c r="BP318" s="53"/>
      <c r="BQ318" s="53"/>
      <c r="BR318" s="53"/>
      <c r="BS318" s="53"/>
      <c r="BT318" s="53"/>
      <c r="BU318" s="53"/>
      <c r="BV318" s="53"/>
      <c r="BW318" s="53"/>
      <c r="BX318" s="53"/>
      <c r="BY318" s="53"/>
      <c r="BZ318" s="53"/>
      <c r="CA318" s="53"/>
      <c r="CB318" s="53"/>
      <c r="CC318" s="53"/>
      <c r="CD318" s="53"/>
      <c r="CE318" s="53"/>
      <c r="CF318" s="53"/>
      <c r="CG318" s="53"/>
      <c r="CH318" s="53"/>
      <c r="CI318" s="53"/>
      <c r="CJ318" s="53"/>
      <c r="CK318" s="53"/>
      <c r="CL318" s="53"/>
      <c r="CM318" s="53"/>
      <c r="CN318" s="53"/>
      <c r="CO318" s="53"/>
      <c r="CP318" s="53"/>
      <c r="CQ318" s="53"/>
      <c r="CR318" s="53"/>
      <c r="CS318" s="53"/>
      <c r="CT318" s="53"/>
      <c r="CU318" s="53"/>
      <c r="CV318" s="53"/>
      <c r="CW318" s="53"/>
      <c r="CX318" s="53"/>
      <c r="CY318" s="53"/>
      <c r="CZ318" s="53"/>
      <c r="DA318" s="53"/>
      <c r="DB318" s="53"/>
      <c r="DC318" s="53"/>
      <c r="DD318" s="53"/>
      <c r="DE318" s="53"/>
      <c r="DF318" s="53"/>
      <c r="DG318" s="53"/>
      <c r="DH318" s="53"/>
      <c r="DI318" s="53"/>
      <c r="DJ318" s="53"/>
      <c r="DK318" s="53"/>
      <c r="DL318" s="53"/>
      <c r="DM318" s="53"/>
      <c r="DN318" s="53"/>
      <c r="DO318" s="53"/>
      <c r="DP318" s="53"/>
      <c r="DQ318" s="53"/>
      <c r="DR318" s="53"/>
      <c r="DS318" s="53"/>
      <c r="DT318" s="53"/>
      <c r="DU318" s="53"/>
      <c r="DV318" s="53"/>
      <c r="DW318" s="53"/>
      <c r="DX318" s="53"/>
      <c r="DY318" s="53"/>
      <c r="DZ318" s="53"/>
      <c r="EA318" s="53"/>
      <c r="EB318" s="53"/>
      <c r="EC318" s="53"/>
      <c r="ED318" s="53"/>
      <c r="EE318" s="53"/>
      <c r="EF318" s="53"/>
      <c r="EG318" s="53"/>
      <c r="EH318" s="53"/>
      <c r="EI318" s="53"/>
      <c r="EJ318" s="53"/>
      <c r="EK318" s="53"/>
      <c r="EL318" s="53"/>
      <c r="EM318" s="53"/>
      <c r="EN318" s="53"/>
      <c r="EO318" s="53"/>
      <c r="EP318" s="53"/>
      <c r="EQ318" s="53"/>
      <c r="ER318" s="53"/>
      <c r="ES318" s="53"/>
      <c r="ET318" s="53"/>
      <c r="EU318" s="53"/>
      <c r="EV318" s="53"/>
      <c r="EW318" s="53"/>
      <c r="EX318" s="53"/>
      <c r="EY318" s="53"/>
      <c r="EZ318" s="53"/>
      <c r="FA318" s="53"/>
    </row>
    <row r="319" customFormat="1" spans="1:157">
      <c r="A319" s="53"/>
      <c r="B319" s="57" t="s">
        <v>16</v>
      </c>
      <c r="C319" s="57" t="s">
        <v>858</v>
      </c>
      <c r="D319" s="57" t="s">
        <v>14</v>
      </c>
      <c r="E319" s="58" t="s">
        <v>859</v>
      </c>
      <c r="F319" s="57" t="s">
        <v>860</v>
      </c>
      <c r="G319" s="59" t="s">
        <v>25</v>
      </c>
      <c r="H319" s="59">
        <v>48</v>
      </c>
      <c r="I319" s="66">
        <v>36.67</v>
      </c>
      <c r="J319" s="66">
        <v>44.9</v>
      </c>
      <c r="K319" s="66">
        <v>2155.2</v>
      </c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53"/>
      <c r="BP319" s="53"/>
      <c r="BQ319" s="53"/>
      <c r="BR319" s="53"/>
      <c r="BS319" s="53"/>
      <c r="BT319" s="53"/>
      <c r="BU319" s="53"/>
      <c r="BV319" s="53"/>
      <c r="BW319" s="53"/>
      <c r="BX319" s="53"/>
      <c r="BY319" s="53"/>
      <c r="BZ319" s="53"/>
      <c r="CA319" s="53"/>
      <c r="CB319" s="53"/>
      <c r="CC319" s="53"/>
      <c r="CD319" s="53"/>
      <c r="CE319" s="53"/>
      <c r="CF319" s="53"/>
      <c r="CG319" s="53"/>
      <c r="CH319" s="53"/>
      <c r="CI319" s="53"/>
      <c r="CJ319" s="53"/>
      <c r="CK319" s="53"/>
      <c r="CL319" s="53"/>
      <c r="CM319" s="53"/>
      <c r="CN319" s="53"/>
      <c r="CO319" s="53"/>
      <c r="CP319" s="53"/>
      <c r="CQ319" s="53"/>
      <c r="CR319" s="53"/>
      <c r="CS319" s="53"/>
      <c r="CT319" s="53"/>
      <c r="CU319" s="53"/>
      <c r="CV319" s="53"/>
      <c r="CW319" s="53"/>
      <c r="CX319" s="53"/>
      <c r="CY319" s="53"/>
      <c r="CZ319" s="53"/>
      <c r="DA319" s="53"/>
      <c r="DB319" s="53"/>
      <c r="DC319" s="53"/>
      <c r="DD319" s="53"/>
      <c r="DE319" s="53"/>
      <c r="DF319" s="53"/>
      <c r="DG319" s="53"/>
      <c r="DH319" s="53"/>
      <c r="DI319" s="53"/>
      <c r="DJ319" s="53"/>
      <c r="DK319" s="53"/>
      <c r="DL319" s="53"/>
      <c r="DM319" s="53"/>
      <c r="DN319" s="53"/>
      <c r="DO319" s="53"/>
      <c r="DP319" s="53"/>
      <c r="DQ319" s="53"/>
      <c r="DR319" s="53"/>
      <c r="DS319" s="53"/>
      <c r="DT319" s="53"/>
      <c r="DU319" s="53"/>
      <c r="DV319" s="53"/>
      <c r="DW319" s="53"/>
      <c r="DX319" s="53"/>
      <c r="DY319" s="53"/>
      <c r="DZ319" s="53"/>
      <c r="EA319" s="53"/>
      <c r="EB319" s="53"/>
      <c r="EC319" s="53"/>
      <c r="ED319" s="53"/>
      <c r="EE319" s="53"/>
      <c r="EF319" s="53"/>
      <c r="EG319" s="53"/>
      <c r="EH319" s="53"/>
      <c r="EI319" s="53"/>
      <c r="EJ319" s="53"/>
      <c r="EK319" s="53"/>
      <c r="EL319" s="53"/>
      <c r="EM319" s="53"/>
      <c r="EN319" s="53"/>
      <c r="EO319" s="53"/>
      <c r="EP319" s="53"/>
      <c r="EQ319" s="53"/>
      <c r="ER319" s="53"/>
      <c r="ES319" s="53"/>
      <c r="ET319" s="53"/>
      <c r="EU319" s="53"/>
      <c r="EV319" s="53"/>
      <c r="EW319" s="53"/>
      <c r="EX319" s="53"/>
      <c r="EY319" s="53"/>
      <c r="EZ319" s="53"/>
      <c r="FA319" s="53"/>
    </row>
    <row r="320" customFormat="1" spans="1:157">
      <c r="A320" s="53"/>
      <c r="B320" s="57" t="s">
        <v>16</v>
      </c>
      <c r="C320" s="57" t="s">
        <v>861</v>
      </c>
      <c r="D320" s="57" t="s">
        <v>14</v>
      </c>
      <c r="E320" s="58" t="s">
        <v>862</v>
      </c>
      <c r="F320" s="57" t="s">
        <v>863</v>
      </c>
      <c r="G320" s="59" t="s">
        <v>25</v>
      </c>
      <c r="H320" s="59">
        <v>1</v>
      </c>
      <c r="I320" s="66">
        <v>35.3</v>
      </c>
      <c r="J320" s="66">
        <v>43.23</v>
      </c>
      <c r="K320" s="66">
        <v>43.23</v>
      </c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3"/>
      <c r="DE320" s="53"/>
      <c r="DF320" s="53"/>
      <c r="DG320" s="53"/>
      <c r="DH320" s="53"/>
      <c r="DI320" s="53"/>
      <c r="DJ320" s="53"/>
      <c r="DK320" s="53"/>
      <c r="DL320" s="53"/>
      <c r="DM320" s="53"/>
      <c r="DN320" s="53"/>
      <c r="DO320" s="53"/>
      <c r="DP320" s="53"/>
      <c r="DQ320" s="53"/>
      <c r="DR320" s="53"/>
      <c r="DS320" s="53"/>
      <c r="DT320" s="53"/>
      <c r="DU320" s="53"/>
      <c r="DV320" s="53"/>
      <c r="DW320" s="53"/>
      <c r="DX320" s="53"/>
      <c r="DY320" s="53"/>
      <c r="DZ320" s="53"/>
      <c r="EA320" s="53"/>
      <c r="EB320" s="53"/>
      <c r="EC320" s="53"/>
      <c r="ED320" s="53"/>
      <c r="EE320" s="53"/>
      <c r="EF320" s="53"/>
      <c r="EG320" s="53"/>
      <c r="EH320" s="53"/>
      <c r="EI320" s="53"/>
      <c r="EJ320" s="53"/>
      <c r="EK320" s="53"/>
      <c r="EL320" s="53"/>
      <c r="EM320" s="53"/>
      <c r="EN320" s="53"/>
      <c r="EO320" s="53"/>
      <c r="EP320" s="53"/>
      <c r="EQ320" s="53"/>
      <c r="ER320" s="53"/>
      <c r="ES320" s="53"/>
      <c r="ET320" s="53"/>
      <c r="EU320" s="53"/>
      <c r="EV320" s="53"/>
      <c r="EW320" s="53"/>
      <c r="EX320" s="53"/>
      <c r="EY320" s="53"/>
      <c r="EZ320" s="53"/>
      <c r="FA320" s="53"/>
    </row>
    <row r="321" customFormat="1" spans="1:157">
      <c r="A321" s="53"/>
      <c r="B321" s="57" t="s">
        <v>16</v>
      </c>
      <c r="C321" s="57" t="s">
        <v>864</v>
      </c>
      <c r="D321" s="57" t="s">
        <v>27</v>
      </c>
      <c r="E321" s="57" t="s">
        <v>865</v>
      </c>
      <c r="F321" s="57" t="s">
        <v>866</v>
      </c>
      <c r="G321" s="59" t="s">
        <v>25</v>
      </c>
      <c r="H321" s="59">
        <v>3</v>
      </c>
      <c r="I321" s="67">
        <v>83.309772</v>
      </c>
      <c r="J321" s="67">
        <f>I321*22.47%+I321</f>
        <v>102.0294777684</v>
      </c>
      <c r="K321" s="67">
        <f>J321*H321</f>
        <v>306.0884333052</v>
      </c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53"/>
      <c r="BP321" s="53"/>
      <c r="BQ321" s="53"/>
      <c r="BR321" s="53"/>
      <c r="BS321" s="53"/>
      <c r="BT321" s="53"/>
      <c r="BU321" s="53"/>
      <c r="BV321" s="53"/>
      <c r="BW321" s="53"/>
      <c r="BX321" s="53"/>
      <c r="BY321" s="53"/>
      <c r="BZ321" s="53"/>
      <c r="CA321" s="53"/>
      <c r="CB321" s="53"/>
      <c r="CC321" s="53"/>
      <c r="CD321" s="53"/>
      <c r="CE321" s="53"/>
      <c r="CF321" s="53"/>
      <c r="CG321" s="53"/>
      <c r="CH321" s="53"/>
      <c r="CI321" s="53"/>
      <c r="CJ321" s="53"/>
      <c r="CK321" s="53"/>
      <c r="CL321" s="53"/>
      <c r="CM321" s="53"/>
      <c r="CN321" s="53"/>
      <c r="CO321" s="53"/>
      <c r="CP321" s="53"/>
      <c r="CQ321" s="53"/>
      <c r="CR321" s="53"/>
      <c r="CS321" s="53"/>
      <c r="CT321" s="53"/>
      <c r="CU321" s="53"/>
      <c r="CV321" s="53"/>
      <c r="CW321" s="53"/>
      <c r="CX321" s="53"/>
      <c r="CY321" s="53"/>
      <c r="CZ321" s="53"/>
      <c r="DA321" s="53"/>
      <c r="DB321" s="53"/>
      <c r="DC321" s="53"/>
      <c r="DD321" s="53"/>
      <c r="DE321" s="53"/>
      <c r="DF321" s="53"/>
      <c r="DG321" s="53"/>
      <c r="DH321" s="53"/>
      <c r="DI321" s="53"/>
      <c r="DJ321" s="53"/>
      <c r="DK321" s="53"/>
      <c r="DL321" s="53"/>
      <c r="DM321" s="53"/>
      <c r="DN321" s="53"/>
      <c r="DO321" s="53"/>
      <c r="DP321" s="53"/>
      <c r="DQ321" s="53"/>
      <c r="DR321" s="53"/>
      <c r="DS321" s="53"/>
      <c r="DT321" s="53"/>
      <c r="DU321" s="53"/>
      <c r="DV321" s="53"/>
      <c r="DW321" s="53"/>
      <c r="DX321" s="53"/>
      <c r="DY321" s="53"/>
      <c r="DZ321" s="53"/>
      <c r="EA321" s="53"/>
      <c r="EB321" s="53"/>
      <c r="EC321" s="53"/>
      <c r="ED321" s="53"/>
      <c r="EE321" s="53"/>
      <c r="EF321" s="53"/>
      <c r="EG321" s="53"/>
      <c r="EH321" s="53"/>
      <c r="EI321" s="53"/>
      <c r="EJ321" s="53"/>
      <c r="EK321" s="53"/>
      <c r="EL321" s="53"/>
      <c r="EM321" s="53"/>
      <c r="EN321" s="53"/>
      <c r="EO321" s="53"/>
      <c r="EP321" s="53"/>
      <c r="EQ321" s="53"/>
      <c r="ER321" s="53"/>
      <c r="ES321" s="53"/>
      <c r="ET321" s="53"/>
      <c r="EU321" s="53"/>
      <c r="EV321" s="53"/>
      <c r="EW321" s="53"/>
      <c r="EX321" s="53"/>
      <c r="EY321" s="53"/>
      <c r="EZ321" s="53"/>
      <c r="FA321" s="53"/>
    </row>
    <row r="322" customFormat="1" spans="1:157">
      <c r="A322" s="53"/>
      <c r="B322" s="57" t="s">
        <v>16</v>
      </c>
      <c r="C322" s="57" t="s">
        <v>867</v>
      </c>
      <c r="D322" s="57" t="s">
        <v>27</v>
      </c>
      <c r="E322" s="57" t="s">
        <v>868</v>
      </c>
      <c r="F322" s="57" t="s">
        <v>869</v>
      </c>
      <c r="G322" s="59" t="s">
        <v>25</v>
      </c>
      <c r="H322" s="59">
        <v>2</v>
      </c>
      <c r="I322" s="66">
        <v>83.309772</v>
      </c>
      <c r="J322" s="66">
        <f>I322*22.47%+I322</f>
        <v>102.0294777684</v>
      </c>
      <c r="K322" s="66">
        <f>J322*H322</f>
        <v>204.0589555368</v>
      </c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53"/>
      <c r="BP322" s="53"/>
      <c r="BQ322" s="53"/>
      <c r="BR322" s="53"/>
      <c r="BS322" s="53"/>
      <c r="BT322" s="53"/>
      <c r="BU322" s="53"/>
      <c r="BV322" s="53"/>
      <c r="BW322" s="53"/>
      <c r="BX322" s="53"/>
      <c r="BY322" s="53"/>
      <c r="BZ322" s="53"/>
      <c r="CA322" s="53"/>
      <c r="CB322" s="53"/>
      <c r="CC322" s="53"/>
      <c r="CD322" s="53"/>
      <c r="CE322" s="53"/>
      <c r="CF322" s="53"/>
      <c r="CG322" s="53"/>
      <c r="CH322" s="53"/>
      <c r="CI322" s="53"/>
      <c r="CJ322" s="53"/>
      <c r="CK322" s="53"/>
      <c r="CL322" s="53"/>
      <c r="CM322" s="53"/>
      <c r="CN322" s="53"/>
      <c r="CO322" s="53"/>
      <c r="CP322" s="53"/>
      <c r="CQ322" s="53"/>
      <c r="CR322" s="53"/>
      <c r="CS322" s="53"/>
      <c r="CT322" s="53"/>
      <c r="CU322" s="53"/>
      <c r="CV322" s="53"/>
      <c r="CW322" s="53"/>
      <c r="CX322" s="53"/>
      <c r="CY322" s="53"/>
      <c r="CZ322" s="53"/>
      <c r="DA322" s="53"/>
      <c r="DB322" s="53"/>
      <c r="DC322" s="53"/>
      <c r="DD322" s="53"/>
      <c r="DE322" s="53"/>
      <c r="DF322" s="53"/>
      <c r="DG322" s="53"/>
      <c r="DH322" s="53"/>
      <c r="DI322" s="53"/>
      <c r="DJ322" s="53"/>
      <c r="DK322" s="53"/>
      <c r="DL322" s="53"/>
      <c r="DM322" s="53"/>
      <c r="DN322" s="53"/>
      <c r="DO322" s="53"/>
      <c r="DP322" s="53"/>
      <c r="DQ322" s="53"/>
      <c r="DR322" s="53"/>
      <c r="DS322" s="53"/>
      <c r="DT322" s="53"/>
      <c r="DU322" s="53"/>
      <c r="DV322" s="53"/>
      <c r="DW322" s="53"/>
      <c r="DX322" s="53"/>
      <c r="DY322" s="53"/>
      <c r="DZ322" s="53"/>
      <c r="EA322" s="53"/>
      <c r="EB322" s="53"/>
      <c r="EC322" s="53"/>
      <c r="ED322" s="53"/>
      <c r="EE322" s="53"/>
      <c r="EF322" s="53"/>
      <c r="EG322" s="53"/>
      <c r="EH322" s="53"/>
      <c r="EI322" s="53"/>
      <c r="EJ322" s="53"/>
      <c r="EK322" s="53"/>
      <c r="EL322" s="53"/>
      <c r="EM322" s="53"/>
      <c r="EN322" s="53"/>
      <c r="EO322" s="53"/>
      <c r="EP322" s="53"/>
      <c r="EQ322" s="53"/>
      <c r="ER322" s="53"/>
      <c r="ES322" s="53"/>
      <c r="ET322" s="53"/>
      <c r="EU322" s="53"/>
      <c r="EV322" s="53"/>
      <c r="EW322" s="53"/>
      <c r="EX322" s="53"/>
      <c r="EY322" s="53"/>
      <c r="EZ322" s="53"/>
      <c r="FA322" s="53"/>
    </row>
    <row r="323" customFormat="1" spans="1:157">
      <c r="A323" s="53"/>
      <c r="B323" s="57" t="s">
        <v>16</v>
      </c>
      <c r="C323" s="57" t="s">
        <v>870</v>
      </c>
      <c r="D323" s="57" t="s">
        <v>14</v>
      </c>
      <c r="E323" s="58" t="s">
        <v>871</v>
      </c>
      <c r="F323" s="57" t="s">
        <v>872</v>
      </c>
      <c r="G323" s="59" t="s">
        <v>25</v>
      </c>
      <c r="H323" s="59">
        <v>2</v>
      </c>
      <c r="I323" s="66">
        <v>14.77</v>
      </c>
      <c r="J323" s="66">
        <v>18.08</v>
      </c>
      <c r="K323" s="66">
        <v>36.16</v>
      </c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53"/>
      <c r="BP323" s="53"/>
      <c r="BQ323" s="53"/>
      <c r="BR323" s="53"/>
      <c r="BS323" s="53"/>
      <c r="BT323" s="53"/>
      <c r="BU323" s="53"/>
      <c r="BV323" s="53"/>
      <c r="BW323" s="53"/>
      <c r="BX323" s="53"/>
      <c r="BY323" s="53"/>
      <c r="BZ323" s="53"/>
      <c r="CA323" s="53"/>
      <c r="CB323" s="53"/>
      <c r="CC323" s="53"/>
      <c r="CD323" s="53"/>
      <c r="CE323" s="53"/>
      <c r="CF323" s="53"/>
      <c r="CG323" s="53"/>
      <c r="CH323" s="53"/>
      <c r="CI323" s="53"/>
      <c r="CJ323" s="53"/>
      <c r="CK323" s="53"/>
      <c r="CL323" s="53"/>
      <c r="CM323" s="53"/>
      <c r="CN323" s="53"/>
      <c r="CO323" s="53"/>
      <c r="CP323" s="53"/>
      <c r="CQ323" s="53"/>
      <c r="CR323" s="53"/>
      <c r="CS323" s="53"/>
      <c r="CT323" s="53"/>
      <c r="CU323" s="53"/>
      <c r="CV323" s="53"/>
      <c r="CW323" s="53"/>
      <c r="CX323" s="53"/>
      <c r="CY323" s="53"/>
      <c r="CZ323" s="53"/>
      <c r="DA323" s="53"/>
      <c r="DB323" s="53"/>
      <c r="DC323" s="53"/>
      <c r="DD323" s="53"/>
      <c r="DE323" s="53"/>
      <c r="DF323" s="53"/>
      <c r="DG323" s="53"/>
      <c r="DH323" s="53"/>
      <c r="DI323" s="53"/>
      <c r="DJ323" s="53"/>
      <c r="DK323" s="53"/>
      <c r="DL323" s="53"/>
      <c r="DM323" s="53"/>
      <c r="DN323" s="53"/>
      <c r="DO323" s="53"/>
      <c r="DP323" s="53"/>
      <c r="DQ323" s="53"/>
      <c r="DR323" s="53"/>
      <c r="DS323" s="53"/>
      <c r="DT323" s="53"/>
      <c r="DU323" s="53"/>
      <c r="DV323" s="53"/>
      <c r="DW323" s="53"/>
      <c r="DX323" s="53"/>
      <c r="DY323" s="53"/>
      <c r="DZ323" s="53"/>
      <c r="EA323" s="53"/>
      <c r="EB323" s="53"/>
      <c r="EC323" s="53"/>
      <c r="ED323" s="53"/>
      <c r="EE323" s="53"/>
      <c r="EF323" s="53"/>
      <c r="EG323" s="53"/>
      <c r="EH323" s="53"/>
      <c r="EI323" s="53"/>
      <c r="EJ323" s="53"/>
      <c r="EK323" s="53"/>
      <c r="EL323" s="53"/>
      <c r="EM323" s="53"/>
      <c r="EN323" s="53"/>
      <c r="EO323" s="53"/>
      <c r="EP323" s="53"/>
      <c r="EQ323" s="53"/>
      <c r="ER323" s="53"/>
      <c r="ES323" s="53"/>
      <c r="ET323" s="53"/>
      <c r="EU323" s="53"/>
      <c r="EV323" s="53"/>
      <c r="EW323" s="53"/>
      <c r="EX323" s="53"/>
      <c r="EY323" s="53"/>
      <c r="EZ323" s="53"/>
      <c r="FA323" s="53"/>
    </row>
    <row r="324" spans="2:11">
      <c r="B324" s="50" t="s">
        <v>72</v>
      </c>
      <c r="C324" s="50" t="s">
        <v>873</v>
      </c>
      <c r="D324" s="50" t="s">
        <v>14</v>
      </c>
      <c r="E324" s="51"/>
      <c r="F324" s="50" t="s">
        <v>874</v>
      </c>
      <c r="G324" s="52" t="s">
        <v>11</v>
      </c>
      <c r="H324" s="52">
        <v>0</v>
      </c>
      <c r="I324" s="64">
        <v>0</v>
      </c>
      <c r="J324" s="64">
        <f>I324*22.47%+I324</f>
        <v>0</v>
      </c>
      <c r="K324" s="64">
        <f>SUM(K325:K326)</f>
        <v>8428.8</v>
      </c>
    </row>
    <row r="325" customFormat="1" spans="1:157">
      <c r="A325" s="53"/>
      <c r="B325" s="57" t="s">
        <v>16</v>
      </c>
      <c r="C325" s="57" t="s">
        <v>875</v>
      </c>
      <c r="D325" s="57" t="s">
        <v>14</v>
      </c>
      <c r="E325" s="58" t="s">
        <v>876</v>
      </c>
      <c r="F325" s="57" t="s">
        <v>877</v>
      </c>
      <c r="G325" s="59" t="s">
        <v>25</v>
      </c>
      <c r="H325" s="59">
        <v>13</v>
      </c>
      <c r="I325" s="66">
        <v>502.6</v>
      </c>
      <c r="J325" s="66">
        <v>615.53</v>
      </c>
      <c r="K325" s="66">
        <v>8001.89</v>
      </c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53"/>
      <c r="BP325" s="53"/>
      <c r="BQ325" s="53"/>
      <c r="BR325" s="53"/>
      <c r="BS325" s="53"/>
      <c r="BT325" s="53"/>
      <c r="BU325" s="53"/>
      <c r="BV325" s="53"/>
      <c r="BW325" s="53"/>
      <c r="BX325" s="53"/>
      <c r="BY325" s="53"/>
      <c r="BZ325" s="53"/>
      <c r="CA325" s="53"/>
      <c r="CB325" s="53"/>
      <c r="CC325" s="53"/>
      <c r="CD325" s="53"/>
      <c r="CE325" s="53"/>
      <c r="CF325" s="53"/>
      <c r="CG325" s="53"/>
      <c r="CH325" s="53"/>
      <c r="CI325" s="53"/>
      <c r="CJ325" s="53"/>
      <c r="CK325" s="53"/>
      <c r="CL325" s="53"/>
      <c r="CM325" s="53"/>
      <c r="CN325" s="53"/>
      <c r="CO325" s="53"/>
      <c r="CP325" s="53"/>
      <c r="CQ325" s="53"/>
      <c r="CR325" s="53"/>
      <c r="CS325" s="53"/>
      <c r="CT325" s="53"/>
      <c r="CU325" s="53"/>
      <c r="CV325" s="53"/>
      <c r="CW325" s="53"/>
      <c r="CX325" s="53"/>
      <c r="CY325" s="53"/>
      <c r="CZ325" s="53"/>
      <c r="DA325" s="53"/>
      <c r="DB325" s="53"/>
      <c r="DC325" s="53"/>
      <c r="DD325" s="53"/>
      <c r="DE325" s="53"/>
      <c r="DF325" s="53"/>
      <c r="DG325" s="53"/>
      <c r="DH325" s="53"/>
      <c r="DI325" s="53"/>
      <c r="DJ325" s="53"/>
      <c r="DK325" s="53"/>
      <c r="DL325" s="53"/>
      <c r="DM325" s="53"/>
      <c r="DN325" s="53"/>
      <c r="DO325" s="53"/>
      <c r="DP325" s="53"/>
      <c r="DQ325" s="53"/>
      <c r="DR325" s="53"/>
      <c r="DS325" s="53"/>
      <c r="DT325" s="53"/>
      <c r="DU325" s="53"/>
      <c r="DV325" s="53"/>
      <c r="DW325" s="53"/>
      <c r="DX325" s="53"/>
      <c r="DY325" s="53"/>
      <c r="DZ325" s="53"/>
      <c r="EA325" s="53"/>
      <c r="EB325" s="53"/>
      <c r="EC325" s="53"/>
      <c r="ED325" s="53"/>
      <c r="EE325" s="53"/>
      <c r="EF325" s="53"/>
      <c r="EG325" s="53"/>
      <c r="EH325" s="53"/>
      <c r="EI325" s="53"/>
      <c r="EJ325" s="53"/>
      <c r="EK325" s="53"/>
      <c r="EL325" s="53"/>
      <c r="EM325" s="53"/>
      <c r="EN325" s="53"/>
      <c r="EO325" s="53"/>
      <c r="EP325" s="53"/>
      <c r="EQ325" s="53"/>
      <c r="ER325" s="53"/>
      <c r="ES325" s="53"/>
      <c r="ET325" s="53"/>
      <c r="EU325" s="53"/>
      <c r="EV325" s="53"/>
      <c r="EW325" s="53"/>
      <c r="EX325" s="53"/>
      <c r="EY325" s="53"/>
      <c r="EZ325" s="53"/>
      <c r="FA325" s="53"/>
    </row>
    <row r="326" customFormat="1" spans="1:157">
      <c r="A326" s="53"/>
      <c r="B326" s="57" t="s">
        <v>16</v>
      </c>
      <c r="C326" s="57" t="s">
        <v>878</v>
      </c>
      <c r="D326" s="57" t="s">
        <v>14</v>
      </c>
      <c r="E326" s="58" t="s">
        <v>879</v>
      </c>
      <c r="F326" s="57" t="s">
        <v>880</v>
      </c>
      <c r="G326" s="59" t="s">
        <v>25</v>
      </c>
      <c r="H326" s="59">
        <v>11</v>
      </c>
      <c r="I326" s="66">
        <v>31.69</v>
      </c>
      <c r="J326" s="66">
        <v>38.81</v>
      </c>
      <c r="K326" s="66">
        <v>426.91</v>
      </c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53"/>
      <c r="BP326" s="53"/>
      <c r="BQ326" s="53"/>
      <c r="BR326" s="53"/>
      <c r="BS326" s="53"/>
      <c r="BT326" s="53"/>
      <c r="BU326" s="53"/>
      <c r="BV326" s="53"/>
      <c r="BW326" s="53"/>
      <c r="BX326" s="53"/>
      <c r="BY326" s="53"/>
      <c r="BZ326" s="53"/>
      <c r="CA326" s="53"/>
      <c r="CB326" s="53"/>
      <c r="CC326" s="53"/>
      <c r="CD326" s="53"/>
      <c r="CE326" s="53"/>
      <c r="CF326" s="53"/>
      <c r="CG326" s="53"/>
      <c r="CH326" s="53"/>
      <c r="CI326" s="53"/>
      <c r="CJ326" s="53"/>
      <c r="CK326" s="53"/>
      <c r="CL326" s="53"/>
      <c r="CM326" s="53"/>
      <c r="CN326" s="53"/>
      <c r="CO326" s="53"/>
      <c r="CP326" s="53"/>
      <c r="CQ326" s="53"/>
      <c r="CR326" s="53"/>
      <c r="CS326" s="53"/>
      <c r="CT326" s="53"/>
      <c r="CU326" s="53"/>
      <c r="CV326" s="53"/>
      <c r="CW326" s="53"/>
      <c r="CX326" s="53"/>
      <c r="CY326" s="53"/>
      <c r="CZ326" s="53"/>
      <c r="DA326" s="53"/>
      <c r="DB326" s="53"/>
      <c r="DC326" s="53"/>
      <c r="DD326" s="53"/>
      <c r="DE326" s="53"/>
      <c r="DF326" s="53"/>
      <c r="DG326" s="53"/>
      <c r="DH326" s="53"/>
      <c r="DI326" s="53"/>
      <c r="DJ326" s="53"/>
      <c r="DK326" s="53"/>
      <c r="DL326" s="53"/>
      <c r="DM326" s="53"/>
      <c r="DN326" s="53"/>
      <c r="DO326" s="53"/>
      <c r="DP326" s="53"/>
      <c r="DQ326" s="53"/>
      <c r="DR326" s="53"/>
      <c r="DS326" s="53"/>
      <c r="DT326" s="53"/>
      <c r="DU326" s="53"/>
      <c r="DV326" s="53"/>
      <c r="DW326" s="53"/>
      <c r="DX326" s="53"/>
      <c r="DY326" s="53"/>
      <c r="DZ326" s="53"/>
      <c r="EA326" s="53"/>
      <c r="EB326" s="53"/>
      <c r="EC326" s="53"/>
      <c r="ED326" s="53"/>
      <c r="EE326" s="53"/>
      <c r="EF326" s="53"/>
      <c r="EG326" s="53"/>
      <c r="EH326" s="53"/>
      <c r="EI326" s="53"/>
      <c r="EJ326" s="53"/>
      <c r="EK326" s="53"/>
      <c r="EL326" s="53"/>
      <c r="EM326" s="53"/>
      <c r="EN326" s="53"/>
      <c r="EO326" s="53"/>
      <c r="EP326" s="53"/>
      <c r="EQ326" s="53"/>
      <c r="ER326" s="53"/>
      <c r="ES326" s="53"/>
      <c r="ET326" s="53"/>
      <c r="EU326" s="53"/>
      <c r="EV326" s="53"/>
      <c r="EW326" s="53"/>
      <c r="EX326" s="53"/>
      <c r="EY326" s="53"/>
      <c r="EZ326" s="53"/>
      <c r="FA326" s="53"/>
    </row>
    <row r="327" spans="2:11">
      <c r="B327" s="50" t="s">
        <v>72</v>
      </c>
      <c r="C327" s="50" t="s">
        <v>881</v>
      </c>
      <c r="D327" s="50" t="s">
        <v>14</v>
      </c>
      <c r="E327" s="51"/>
      <c r="F327" s="50" t="s">
        <v>882</v>
      </c>
      <c r="G327" s="52" t="s">
        <v>11</v>
      </c>
      <c r="H327" s="52">
        <v>0</v>
      </c>
      <c r="I327" s="64">
        <v>0</v>
      </c>
      <c r="J327" s="64">
        <f>I327*22.47%+I327</f>
        <v>0</v>
      </c>
      <c r="K327" s="64">
        <f>SUM(K328:K329)</f>
        <v>12851.5438895688</v>
      </c>
    </row>
    <row r="328" customFormat="1" spans="1:157">
      <c r="A328" s="53"/>
      <c r="B328" s="57" t="s">
        <v>16</v>
      </c>
      <c r="C328" s="57" t="s">
        <v>883</v>
      </c>
      <c r="D328" s="57" t="s">
        <v>27</v>
      </c>
      <c r="E328" s="57" t="s">
        <v>884</v>
      </c>
      <c r="F328" s="57" t="s">
        <v>885</v>
      </c>
      <c r="G328" s="59" t="s">
        <v>25</v>
      </c>
      <c r="H328" s="59">
        <v>6</v>
      </c>
      <c r="I328" s="66">
        <v>1556.337042</v>
      </c>
      <c r="J328" s="66">
        <f>I328*22.47%+I328</f>
        <v>1906.0459753374</v>
      </c>
      <c r="K328" s="66">
        <f>J328*H328</f>
        <v>11436.2758520244</v>
      </c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53"/>
      <c r="BP328" s="53"/>
      <c r="BQ328" s="53"/>
      <c r="BR328" s="53"/>
      <c r="BS328" s="53"/>
      <c r="BT328" s="53"/>
      <c r="BU328" s="53"/>
      <c r="BV328" s="53"/>
      <c r="BW328" s="53"/>
      <c r="BX328" s="53"/>
      <c r="BY328" s="53"/>
      <c r="BZ328" s="53"/>
      <c r="CA328" s="53"/>
      <c r="CB328" s="53"/>
      <c r="CC328" s="53"/>
      <c r="CD328" s="53"/>
      <c r="CE328" s="53"/>
      <c r="CF328" s="53"/>
      <c r="CG328" s="53"/>
      <c r="CH328" s="53"/>
      <c r="CI328" s="53"/>
      <c r="CJ328" s="53"/>
      <c r="CK328" s="53"/>
      <c r="CL328" s="53"/>
      <c r="CM328" s="53"/>
      <c r="CN328" s="53"/>
      <c r="CO328" s="53"/>
      <c r="CP328" s="53"/>
      <c r="CQ328" s="53"/>
      <c r="CR328" s="53"/>
      <c r="CS328" s="53"/>
      <c r="CT328" s="53"/>
      <c r="CU328" s="53"/>
      <c r="CV328" s="53"/>
      <c r="CW328" s="53"/>
      <c r="CX328" s="53"/>
      <c r="CY328" s="53"/>
      <c r="CZ328" s="53"/>
      <c r="DA328" s="53"/>
      <c r="DB328" s="53"/>
      <c r="DC328" s="53"/>
      <c r="DD328" s="53"/>
      <c r="DE328" s="53"/>
      <c r="DF328" s="53"/>
      <c r="DG328" s="53"/>
      <c r="DH328" s="53"/>
      <c r="DI328" s="53"/>
      <c r="DJ328" s="53"/>
      <c r="DK328" s="53"/>
      <c r="DL328" s="53"/>
      <c r="DM328" s="53"/>
      <c r="DN328" s="53"/>
      <c r="DO328" s="53"/>
      <c r="DP328" s="53"/>
      <c r="DQ328" s="53"/>
      <c r="DR328" s="53"/>
      <c r="DS328" s="53"/>
      <c r="DT328" s="53"/>
      <c r="DU328" s="53"/>
      <c r="DV328" s="53"/>
      <c r="DW328" s="53"/>
      <c r="DX328" s="53"/>
      <c r="DY328" s="53"/>
      <c r="DZ328" s="53"/>
      <c r="EA328" s="53"/>
      <c r="EB328" s="53"/>
      <c r="EC328" s="53"/>
      <c r="ED328" s="53"/>
      <c r="EE328" s="53"/>
      <c r="EF328" s="53"/>
      <c r="EG328" s="53"/>
      <c r="EH328" s="53"/>
      <c r="EI328" s="53"/>
      <c r="EJ328" s="53"/>
      <c r="EK328" s="53"/>
      <c r="EL328" s="53"/>
      <c r="EM328" s="53"/>
      <c r="EN328" s="53"/>
      <c r="EO328" s="53"/>
      <c r="EP328" s="53"/>
      <c r="EQ328" s="53"/>
      <c r="ER328" s="53"/>
      <c r="ES328" s="53"/>
      <c r="ET328" s="53"/>
      <c r="EU328" s="53"/>
      <c r="EV328" s="53"/>
      <c r="EW328" s="53"/>
      <c r="EX328" s="53"/>
      <c r="EY328" s="53"/>
      <c r="EZ328" s="53"/>
      <c r="FA328" s="53"/>
    </row>
    <row r="329" customFormat="1" spans="1:157">
      <c r="A329" s="53"/>
      <c r="B329" s="57" t="s">
        <v>16</v>
      </c>
      <c r="C329" s="57" t="s">
        <v>886</v>
      </c>
      <c r="D329" s="57" t="s">
        <v>27</v>
      </c>
      <c r="E329" s="57" t="s">
        <v>887</v>
      </c>
      <c r="F329" s="57" t="s">
        <v>888</v>
      </c>
      <c r="G329" s="59" t="s">
        <v>25</v>
      </c>
      <c r="H329" s="59">
        <v>6</v>
      </c>
      <c r="I329" s="66">
        <v>192.600642</v>
      </c>
      <c r="J329" s="66">
        <f>I329*22.47%+I329</f>
        <v>235.8780062574</v>
      </c>
      <c r="K329" s="66">
        <f>J329*H329</f>
        <v>1415.2680375444</v>
      </c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53"/>
      <c r="BP329" s="53"/>
      <c r="BQ329" s="53"/>
      <c r="BR329" s="53"/>
      <c r="BS329" s="53"/>
      <c r="BT329" s="53"/>
      <c r="BU329" s="53"/>
      <c r="BV329" s="53"/>
      <c r="BW329" s="53"/>
      <c r="BX329" s="53"/>
      <c r="BY329" s="53"/>
      <c r="BZ329" s="53"/>
      <c r="CA329" s="53"/>
      <c r="CB329" s="53"/>
      <c r="CC329" s="53"/>
      <c r="CD329" s="53"/>
      <c r="CE329" s="53"/>
      <c r="CF329" s="53"/>
      <c r="CG329" s="53"/>
      <c r="CH329" s="53"/>
      <c r="CI329" s="53"/>
      <c r="CJ329" s="53"/>
      <c r="CK329" s="53"/>
      <c r="CL329" s="53"/>
      <c r="CM329" s="53"/>
      <c r="CN329" s="53"/>
      <c r="CO329" s="53"/>
      <c r="CP329" s="53"/>
      <c r="CQ329" s="53"/>
      <c r="CR329" s="53"/>
      <c r="CS329" s="53"/>
      <c r="CT329" s="53"/>
      <c r="CU329" s="53"/>
      <c r="CV329" s="53"/>
      <c r="CW329" s="53"/>
      <c r="CX329" s="53"/>
      <c r="CY329" s="53"/>
      <c r="CZ329" s="53"/>
      <c r="DA329" s="53"/>
      <c r="DB329" s="53"/>
      <c r="DC329" s="53"/>
      <c r="DD329" s="53"/>
      <c r="DE329" s="53"/>
      <c r="DF329" s="53"/>
      <c r="DG329" s="53"/>
      <c r="DH329" s="53"/>
      <c r="DI329" s="53"/>
      <c r="DJ329" s="53"/>
      <c r="DK329" s="53"/>
      <c r="DL329" s="53"/>
      <c r="DM329" s="53"/>
      <c r="DN329" s="53"/>
      <c r="DO329" s="53"/>
      <c r="DP329" s="53"/>
      <c r="DQ329" s="53"/>
      <c r="DR329" s="53"/>
      <c r="DS329" s="53"/>
      <c r="DT329" s="53"/>
      <c r="DU329" s="53"/>
      <c r="DV329" s="53"/>
      <c r="DW329" s="53"/>
      <c r="DX329" s="53"/>
      <c r="DY329" s="53"/>
      <c r="DZ329" s="53"/>
      <c r="EA329" s="53"/>
      <c r="EB329" s="53"/>
      <c r="EC329" s="53"/>
      <c r="ED329" s="53"/>
      <c r="EE329" s="53"/>
      <c r="EF329" s="53"/>
      <c r="EG329" s="53"/>
      <c r="EH329" s="53"/>
      <c r="EI329" s="53"/>
      <c r="EJ329" s="53"/>
      <c r="EK329" s="53"/>
      <c r="EL329" s="53"/>
      <c r="EM329" s="53"/>
      <c r="EN329" s="53"/>
      <c r="EO329" s="53"/>
      <c r="EP329" s="53"/>
      <c r="EQ329" s="53"/>
      <c r="ER329" s="53"/>
      <c r="ES329" s="53"/>
      <c r="ET329" s="53"/>
      <c r="EU329" s="53"/>
      <c r="EV329" s="53"/>
      <c r="EW329" s="53"/>
      <c r="EX329" s="53"/>
      <c r="EY329" s="53"/>
      <c r="EZ329" s="53"/>
      <c r="FA329" s="53"/>
    </row>
    <row r="330" customFormat="1" spans="1:157">
      <c r="A330" s="53"/>
      <c r="B330" s="54" t="s">
        <v>12</v>
      </c>
      <c r="C330" s="54" t="s">
        <v>889</v>
      </c>
      <c r="D330" s="54" t="s">
        <v>14</v>
      </c>
      <c r="E330" s="55"/>
      <c r="F330" s="54" t="s">
        <v>890</v>
      </c>
      <c r="G330" s="56" t="s">
        <v>11</v>
      </c>
      <c r="H330" s="56">
        <v>0</v>
      </c>
      <c r="I330" s="65">
        <v>0</v>
      </c>
      <c r="J330" s="65">
        <v>0</v>
      </c>
      <c r="K330" s="65">
        <f>K331+K359+K365+K369</f>
        <v>92870.0985136176</v>
      </c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3"/>
      <c r="DE330" s="53"/>
      <c r="DF330" s="53"/>
      <c r="DG330" s="53"/>
      <c r="DH330" s="53"/>
      <c r="DI330" s="53"/>
      <c r="DJ330" s="53"/>
      <c r="DK330" s="53"/>
      <c r="DL330" s="53"/>
      <c r="DM330" s="53"/>
      <c r="DN330" s="53"/>
      <c r="DO330" s="53"/>
      <c r="DP330" s="53"/>
      <c r="DQ330" s="53"/>
      <c r="DR330" s="53"/>
      <c r="DS330" s="53"/>
      <c r="DT330" s="53"/>
      <c r="DU330" s="53"/>
      <c r="DV330" s="53"/>
      <c r="DW330" s="53"/>
      <c r="DX330" s="53"/>
      <c r="DY330" s="53"/>
      <c r="DZ330" s="53"/>
      <c r="EA330" s="53"/>
      <c r="EB330" s="53"/>
      <c r="EC330" s="53"/>
      <c r="ED330" s="53"/>
      <c r="EE330" s="53"/>
      <c r="EF330" s="53"/>
      <c r="EG330" s="53"/>
      <c r="EH330" s="53"/>
      <c r="EI330" s="53"/>
      <c r="EJ330" s="53"/>
      <c r="EK330" s="53"/>
      <c r="EL330" s="53"/>
      <c r="EM330" s="53"/>
      <c r="EN330" s="53"/>
      <c r="EO330" s="53"/>
      <c r="EP330" s="53"/>
      <c r="EQ330" s="53"/>
      <c r="ER330" s="53"/>
      <c r="ES330" s="53"/>
      <c r="ET330" s="53"/>
      <c r="EU330" s="53"/>
      <c r="EV330" s="53"/>
      <c r="EW330" s="53"/>
      <c r="EX330" s="53"/>
      <c r="EY330" s="53"/>
      <c r="EZ330" s="53"/>
      <c r="FA330" s="53"/>
    </row>
    <row r="331" spans="2:11">
      <c r="B331" s="50" t="s">
        <v>72</v>
      </c>
      <c r="C331" s="50" t="s">
        <v>891</v>
      </c>
      <c r="D331" s="50" t="s">
        <v>14</v>
      </c>
      <c r="E331" s="51"/>
      <c r="F331" s="50" t="s">
        <v>892</v>
      </c>
      <c r="G331" s="52" t="s">
        <v>11</v>
      </c>
      <c r="H331" s="52">
        <v>0</v>
      </c>
      <c r="I331" s="64">
        <v>0</v>
      </c>
      <c r="J331" s="64">
        <v>0</v>
      </c>
      <c r="K331" s="64">
        <f>SUM(K332:K358)</f>
        <v>32128.6185136176</v>
      </c>
    </row>
    <row r="332" customFormat="1" spans="1:157">
      <c r="A332" s="53"/>
      <c r="B332" s="57" t="s">
        <v>16</v>
      </c>
      <c r="C332" s="57" t="s">
        <v>893</v>
      </c>
      <c r="D332" s="57" t="s">
        <v>14</v>
      </c>
      <c r="E332" s="58" t="s">
        <v>894</v>
      </c>
      <c r="F332" s="57" t="s">
        <v>895</v>
      </c>
      <c r="G332" s="59" t="s">
        <v>32</v>
      </c>
      <c r="H332" s="59">
        <v>88.7</v>
      </c>
      <c r="I332" s="66">
        <v>20.6</v>
      </c>
      <c r="J332" s="66">
        <v>25.22</v>
      </c>
      <c r="K332" s="66">
        <v>2237.01</v>
      </c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  <c r="BW332" s="53"/>
      <c r="BX332" s="53"/>
      <c r="BY332" s="53"/>
      <c r="BZ332" s="53"/>
      <c r="CA332" s="53"/>
      <c r="CB332" s="53"/>
      <c r="CC332" s="53"/>
      <c r="CD332" s="53"/>
      <c r="CE332" s="53"/>
      <c r="CF332" s="53"/>
      <c r="CG332" s="53"/>
      <c r="CH332" s="53"/>
      <c r="CI332" s="53"/>
      <c r="CJ332" s="53"/>
      <c r="CK332" s="53"/>
      <c r="CL332" s="53"/>
      <c r="CM332" s="53"/>
      <c r="CN332" s="53"/>
      <c r="CO332" s="53"/>
      <c r="CP332" s="53"/>
      <c r="CQ332" s="53"/>
      <c r="CR332" s="53"/>
      <c r="CS332" s="53"/>
      <c r="CT332" s="53"/>
      <c r="CU332" s="53"/>
      <c r="CV332" s="53"/>
      <c r="CW332" s="53"/>
      <c r="CX332" s="53"/>
      <c r="CY332" s="53"/>
      <c r="CZ332" s="53"/>
      <c r="DA332" s="53"/>
      <c r="DB332" s="53"/>
      <c r="DC332" s="53"/>
      <c r="DD332" s="53"/>
      <c r="DE332" s="53"/>
      <c r="DF332" s="53"/>
      <c r="DG332" s="53"/>
      <c r="DH332" s="53"/>
      <c r="DI332" s="53"/>
      <c r="DJ332" s="53"/>
      <c r="DK332" s="53"/>
      <c r="DL332" s="53"/>
      <c r="DM332" s="53"/>
      <c r="DN332" s="53"/>
      <c r="DO332" s="53"/>
      <c r="DP332" s="53"/>
      <c r="DQ332" s="53"/>
      <c r="DR332" s="53"/>
      <c r="DS332" s="53"/>
      <c r="DT332" s="53"/>
      <c r="DU332" s="53"/>
      <c r="DV332" s="53"/>
      <c r="DW332" s="53"/>
      <c r="DX332" s="53"/>
      <c r="DY332" s="53"/>
      <c r="DZ332" s="53"/>
      <c r="EA332" s="53"/>
      <c r="EB332" s="53"/>
      <c r="EC332" s="53"/>
      <c r="ED332" s="53"/>
      <c r="EE332" s="53"/>
      <c r="EF332" s="53"/>
      <c r="EG332" s="53"/>
      <c r="EH332" s="53"/>
      <c r="EI332" s="53"/>
      <c r="EJ332" s="53"/>
      <c r="EK332" s="53"/>
      <c r="EL332" s="53"/>
      <c r="EM332" s="53"/>
      <c r="EN332" s="53"/>
      <c r="EO332" s="53"/>
      <c r="EP332" s="53"/>
      <c r="EQ332" s="53"/>
      <c r="ER332" s="53"/>
      <c r="ES332" s="53"/>
      <c r="ET332" s="53"/>
      <c r="EU332" s="53"/>
      <c r="EV332" s="53"/>
      <c r="EW332" s="53"/>
      <c r="EX332" s="53"/>
      <c r="EY332" s="53"/>
      <c r="EZ332" s="53"/>
      <c r="FA332" s="53"/>
    </row>
    <row r="333" customFormat="1" spans="1:157">
      <c r="A333" s="53"/>
      <c r="B333" s="57" t="s">
        <v>16</v>
      </c>
      <c r="C333" s="57" t="s">
        <v>896</v>
      </c>
      <c r="D333" s="57" t="s">
        <v>14</v>
      </c>
      <c r="E333" s="58" t="s">
        <v>897</v>
      </c>
      <c r="F333" s="57" t="s">
        <v>898</v>
      </c>
      <c r="G333" s="59" t="s">
        <v>32</v>
      </c>
      <c r="H333" s="59">
        <v>207.2</v>
      </c>
      <c r="I333" s="66">
        <v>25.36</v>
      </c>
      <c r="J333" s="66">
        <v>31.05</v>
      </c>
      <c r="K333" s="66">
        <v>6433.56</v>
      </c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53"/>
      <c r="BP333" s="53"/>
      <c r="BQ333" s="53"/>
      <c r="BR333" s="53"/>
      <c r="BS333" s="53"/>
      <c r="BT333" s="53"/>
      <c r="BU333" s="53"/>
      <c r="BV333" s="53"/>
      <c r="BW333" s="53"/>
      <c r="BX333" s="53"/>
      <c r="BY333" s="53"/>
      <c r="BZ333" s="53"/>
      <c r="CA333" s="53"/>
      <c r="CB333" s="53"/>
      <c r="CC333" s="53"/>
      <c r="CD333" s="53"/>
      <c r="CE333" s="53"/>
      <c r="CF333" s="53"/>
      <c r="CG333" s="53"/>
      <c r="CH333" s="53"/>
      <c r="CI333" s="53"/>
      <c r="CJ333" s="53"/>
      <c r="CK333" s="53"/>
      <c r="CL333" s="53"/>
      <c r="CM333" s="53"/>
      <c r="CN333" s="53"/>
      <c r="CO333" s="53"/>
      <c r="CP333" s="53"/>
      <c r="CQ333" s="53"/>
      <c r="CR333" s="53"/>
      <c r="CS333" s="53"/>
      <c r="CT333" s="53"/>
      <c r="CU333" s="53"/>
      <c r="CV333" s="53"/>
      <c r="CW333" s="53"/>
      <c r="CX333" s="53"/>
      <c r="CY333" s="53"/>
      <c r="CZ333" s="53"/>
      <c r="DA333" s="53"/>
      <c r="DB333" s="53"/>
      <c r="DC333" s="53"/>
      <c r="DD333" s="53"/>
      <c r="DE333" s="53"/>
      <c r="DF333" s="53"/>
      <c r="DG333" s="53"/>
      <c r="DH333" s="53"/>
      <c r="DI333" s="53"/>
      <c r="DJ333" s="53"/>
      <c r="DK333" s="53"/>
      <c r="DL333" s="53"/>
      <c r="DM333" s="53"/>
      <c r="DN333" s="53"/>
      <c r="DO333" s="53"/>
      <c r="DP333" s="53"/>
      <c r="DQ333" s="53"/>
      <c r="DR333" s="53"/>
      <c r="DS333" s="53"/>
      <c r="DT333" s="53"/>
      <c r="DU333" s="53"/>
      <c r="DV333" s="53"/>
      <c r="DW333" s="53"/>
      <c r="DX333" s="53"/>
      <c r="DY333" s="53"/>
      <c r="DZ333" s="53"/>
      <c r="EA333" s="53"/>
      <c r="EB333" s="53"/>
      <c r="EC333" s="53"/>
      <c r="ED333" s="53"/>
      <c r="EE333" s="53"/>
      <c r="EF333" s="53"/>
      <c r="EG333" s="53"/>
      <c r="EH333" s="53"/>
      <c r="EI333" s="53"/>
      <c r="EJ333" s="53"/>
      <c r="EK333" s="53"/>
      <c r="EL333" s="53"/>
      <c r="EM333" s="53"/>
      <c r="EN333" s="53"/>
      <c r="EO333" s="53"/>
      <c r="EP333" s="53"/>
      <c r="EQ333" s="53"/>
      <c r="ER333" s="53"/>
      <c r="ES333" s="53"/>
      <c r="ET333" s="53"/>
      <c r="EU333" s="53"/>
      <c r="EV333" s="53"/>
      <c r="EW333" s="53"/>
      <c r="EX333" s="53"/>
      <c r="EY333" s="53"/>
      <c r="EZ333" s="53"/>
      <c r="FA333" s="53"/>
    </row>
    <row r="334" customFormat="1" spans="1:157">
      <c r="A334" s="53"/>
      <c r="B334" s="57" t="s">
        <v>16</v>
      </c>
      <c r="C334" s="57" t="s">
        <v>899</v>
      </c>
      <c r="D334" s="57" t="s">
        <v>14</v>
      </c>
      <c r="E334" s="58" t="s">
        <v>900</v>
      </c>
      <c r="F334" s="57" t="s">
        <v>901</v>
      </c>
      <c r="G334" s="59" t="s">
        <v>32</v>
      </c>
      <c r="H334" s="59">
        <v>21.1</v>
      </c>
      <c r="I334" s="66">
        <v>31.38</v>
      </c>
      <c r="J334" s="66">
        <v>38.43</v>
      </c>
      <c r="K334" s="66">
        <v>810.87</v>
      </c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53"/>
      <c r="BP334" s="53"/>
      <c r="BQ334" s="53"/>
      <c r="BR334" s="53"/>
      <c r="BS334" s="53"/>
      <c r="BT334" s="53"/>
      <c r="BU334" s="53"/>
      <c r="BV334" s="53"/>
      <c r="BW334" s="53"/>
      <c r="BX334" s="53"/>
      <c r="BY334" s="53"/>
      <c r="BZ334" s="53"/>
      <c r="CA334" s="53"/>
      <c r="CB334" s="53"/>
      <c r="CC334" s="53"/>
      <c r="CD334" s="53"/>
      <c r="CE334" s="53"/>
      <c r="CF334" s="53"/>
      <c r="CG334" s="53"/>
      <c r="CH334" s="53"/>
      <c r="CI334" s="53"/>
      <c r="CJ334" s="53"/>
      <c r="CK334" s="53"/>
      <c r="CL334" s="53"/>
      <c r="CM334" s="53"/>
      <c r="CN334" s="53"/>
      <c r="CO334" s="53"/>
      <c r="CP334" s="53"/>
      <c r="CQ334" s="53"/>
      <c r="CR334" s="53"/>
      <c r="CS334" s="53"/>
      <c r="CT334" s="53"/>
      <c r="CU334" s="53"/>
      <c r="CV334" s="53"/>
      <c r="CW334" s="53"/>
      <c r="CX334" s="53"/>
      <c r="CY334" s="53"/>
      <c r="CZ334" s="53"/>
      <c r="DA334" s="53"/>
      <c r="DB334" s="53"/>
      <c r="DC334" s="53"/>
      <c r="DD334" s="53"/>
      <c r="DE334" s="53"/>
      <c r="DF334" s="53"/>
      <c r="DG334" s="53"/>
      <c r="DH334" s="53"/>
      <c r="DI334" s="53"/>
      <c r="DJ334" s="53"/>
      <c r="DK334" s="53"/>
      <c r="DL334" s="53"/>
      <c r="DM334" s="53"/>
      <c r="DN334" s="53"/>
      <c r="DO334" s="53"/>
      <c r="DP334" s="53"/>
      <c r="DQ334" s="53"/>
      <c r="DR334" s="53"/>
      <c r="DS334" s="53"/>
      <c r="DT334" s="53"/>
      <c r="DU334" s="53"/>
      <c r="DV334" s="53"/>
      <c r="DW334" s="53"/>
      <c r="DX334" s="53"/>
      <c r="DY334" s="53"/>
      <c r="DZ334" s="53"/>
      <c r="EA334" s="53"/>
      <c r="EB334" s="53"/>
      <c r="EC334" s="53"/>
      <c r="ED334" s="53"/>
      <c r="EE334" s="53"/>
      <c r="EF334" s="53"/>
      <c r="EG334" s="53"/>
      <c r="EH334" s="53"/>
      <c r="EI334" s="53"/>
      <c r="EJ334" s="53"/>
      <c r="EK334" s="53"/>
      <c r="EL334" s="53"/>
      <c r="EM334" s="53"/>
      <c r="EN334" s="53"/>
      <c r="EO334" s="53"/>
      <c r="EP334" s="53"/>
      <c r="EQ334" s="53"/>
      <c r="ER334" s="53"/>
      <c r="ES334" s="53"/>
      <c r="ET334" s="53"/>
      <c r="EU334" s="53"/>
      <c r="EV334" s="53"/>
      <c r="EW334" s="53"/>
      <c r="EX334" s="53"/>
      <c r="EY334" s="53"/>
      <c r="EZ334" s="53"/>
      <c r="FA334" s="53"/>
    </row>
    <row r="335" customFormat="1" spans="1:157">
      <c r="A335" s="53"/>
      <c r="B335" s="57" t="s">
        <v>16</v>
      </c>
      <c r="C335" s="57" t="s">
        <v>902</v>
      </c>
      <c r="D335" s="57" t="s">
        <v>14</v>
      </c>
      <c r="E335" s="58" t="s">
        <v>903</v>
      </c>
      <c r="F335" s="57" t="s">
        <v>904</v>
      </c>
      <c r="G335" s="59" t="s">
        <v>32</v>
      </c>
      <c r="H335" s="59">
        <v>252.1</v>
      </c>
      <c r="I335" s="66">
        <v>35.32</v>
      </c>
      <c r="J335" s="66">
        <v>43.25</v>
      </c>
      <c r="K335" s="66">
        <v>10903.32</v>
      </c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53"/>
      <c r="BP335" s="53"/>
      <c r="BQ335" s="53"/>
      <c r="BR335" s="53"/>
      <c r="BS335" s="53"/>
      <c r="BT335" s="53"/>
      <c r="BU335" s="53"/>
      <c r="BV335" s="53"/>
      <c r="BW335" s="53"/>
      <c r="BX335" s="53"/>
      <c r="BY335" s="53"/>
      <c r="BZ335" s="53"/>
      <c r="CA335" s="53"/>
      <c r="CB335" s="53"/>
      <c r="CC335" s="53"/>
      <c r="CD335" s="53"/>
      <c r="CE335" s="53"/>
      <c r="CF335" s="53"/>
      <c r="CG335" s="53"/>
      <c r="CH335" s="53"/>
      <c r="CI335" s="53"/>
      <c r="CJ335" s="53"/>
      <c r="CK335" s="53"/>
      <c r="CL335" s="53"/>
      <c r="CM335" s="53"/>
      <c r="CN335" s="53"/>
      <c r="CO335" s="53"/>
      <c r="CP335" s="53"/>
      <c r="CQ335" s="53"/>
      <c r="CR335" s="53"/>
      <c r="CS335" s="53"/>
      <c r="CT335" s="53"/>
      <c r="CU335" s="53"/>
      <c r="CV335" s="53"/>
      <c r="CW335" s="53"/>
      <c r="CX335" s="53"/>
      <c r="CY335" s="53"/>
      <c r="CZ335" s="53"/>
      <c r="DA335" s="53"/>
      <c r="DB335" s="53"/>
      <c r="DC335" s="53"/>
      <c r="DD335" s="53"/>
      <c r="DE335" s="53"/>
      <c r="DF335" s="53"/>
      <c r="DG335" s="53"/>
      <c r="DH335" s="53"/>
      <c r="DI335" s="53"/>
      <c r="DJ335" s="53"/>
      <c r="DK335" s="53"/>
      <c r="DL335" s="53"/>
      <c r="DM335" s="53"/>
      <c r="DN335" s="53"/>
      <c r="DO335" s="53"/>
      <c r="DP335" s="53"/>
      <c r="DQ335" s="53"/>
      <c r="DR335" s="53"/>
      <c r="DS335" s="53"/>
      <c r="DT335" s="53"/>
      <c r="DU335" s="53"/>
      <c r="DV335" s="53"/>
      <c r="DW335" s="53"/>
      <c r="DX335" s="53"/>
      <c r="DY335" s="53"/>
      <c r="DZ335" s="53"/>
      <c r="EA335" s="53"/>
      <c r="EB335" s="53"/>
      <c r="EC335" s="53"/>
      <c r="ED335" s="53"/>
      <c r="EE335" s="53"/>
      <c r="EF335" s="53"/>
      <c r="EG335" s="53"/>
      <c r="EH335" s="53"/>
      <c r="EI335" s="53"/>
      <c r="EJ335" s="53"/>
      <c r="EK335" s="53"/>
      <c r="EL335" s="53"/>
      <c r="EM335" s="53"/>
      <c r="EN335" s="53"/>
      <c r="EO335" s="53"/>
      <c r="EP335" s="53"/>
      <c r="EQ335" s="53"/>
      <c r="ER335" s="53"/>
      <c r="ES335" s="53"/>
      <c r="ET335" s="53"/>
      <c r="EU335" s="53"/>
      <c r="EV335" s="53"/>
      <c r="EW335" s="53"/>
      <c r="EX335" s="53"/>
      <c r="EY335" s="53"/>
      <c r="EZ335" s="53"/>
      <c r="FA335" s="53"/>
    </row>
    <row r="336" customFormat="1" spans="1:157">
      <c r="A336" s="53"/>
      <c r="B336" s="57" t="s">
        <v>16</v>
      </c>
      <c r="C336" s="57" t="s">
        <v>905</v>
      </c>
      <c r="D336" s="57" t="s">
        <v>14</v>
      </c>
      <c r="E336" s="58" t="s">
        <v>906</v>
      </c>
      <c r="F336" s="57" t="s">
        <v>907</v>
      </c>
      <c r="G336" s="59" t="s">
        <v>32</v>
      </c>
      <c r="H336" s="59">
        <v>39</v>
      </c>
      <c r="I336" s="66">
        <v>47.85</v>
      </c>
      <c r="J336" s="66">
        <v>58.6</v>
      </c>
      <c r="K336" s="66">
        <v>2285.4</v>
      </c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53"/>
      <c r="BP336" s="53"/>
      <c r="BQ336" s="53"/>
      <c r="BR336" s="53"/>
      <c r="BS336" s="53"/>
      <c r="BT336" s="53"/>
      <c r="BU336" s="53"/>
      <c r="BV336" s="53"/>
      <c r="BW336" s="53"/>
      <c r="BX336" s="53"/>
      <c r="BY336" s="53"/>
      <c r="BZ336" s="53"/>
      <c r="CA336" s="53"/>
      <c r="CB336" s="53"/>
      <c r="CC336" s="53"/>
      <c r="CD336" s="53"/>
      <c r="CE336" s="53"/>
      <c r="CF336" s="53"/>
      <c r="CG336" s="53"/>
      <c r="CH336" s="53"/>
      <c r="CI336" s="53"/>
      <c r="CJ336" s="53"/>
      <c r="CK336" s="53"/>
      <c r="CL336" s="53"/>
      <c r="CM336" s="53"/>
      <c r="CN336" s="53"/>
      <c r="CO336" s="53"/>
      <c r="CP336" s="53"/>
      <c r="CQ336" s="53"/>
      <c r="CR336" s="53"/>
      <c r="CS336" s="53"/>
      <c r="CT336" s="53"/>
      <c r="CU336" s="53"/>
      <c r="CV336" s="53"/>
      <c r="CW336" s="53"/>
      <c r="CX336" s="53"/>
      <c r="CY336" s="53"/>
      <c r="CZ336" s="53"/>
      <c r="DA336" s="53"/>
      <c r="DB336" s="53"/>
      <c r="DC336" s="53"/>
      <c r="DD336" s="53"/>
      <c r="DE336" s="53"/>
      <c r="DF336" s="53"/>
      <c r="DG336" s="53"/>
      <c r="DH336" s="53"/>
      <c r="DI336" s="53"/>
      <c r="DJ336" s="53"/>
      <c r="DK336" s="53"/>
      <c r="DL336" s="53"/>
      <c r="DM336" s="53"/>
      <c r="DN336" s="53"/>
      <c r="DO336" s="53"/>
      <c r="DP336" s="53"/>
      <c r="DQ336" s="53"/>
      <c r="DR336" s="53"/>
      <c r="DS336" s="53"/>
      <c r="DT336" s="53"/>
      <c r="DU336" s="53"/>
      <c r="DV336" s="53"/>
      <c r="DW336" s="53"/>
      <c r="DX336" s="53"/>
      <c r="DY336" s="53"/>
      <c r="DZ336" s="53"/>
      <c r="EA336" s="53"/>
      <c r="EB336" s="53"/>
      <c r="EC336" s="53"/>
      <c r="ED336" s="53"/>
      <c r="EE336" s="53"/>
      <c r="EF336" s="53"/>
      <c r="EG336" s="53"/>
      <c r="EH336" s="53"/>
      <c r="EI336" s="53"/>
      <c r="EJ336" s="53"/>
      <c r="EK336" s="53"/>
      <c r="EL336" s="53"/>
      <c r="EM336" s="53"/>
      <c r="EN336" s="53"/>
      <c r="EO336" s="53"/>
      <c r="EP336" s="53"/>
      <c r="EQ336" s="53"/>
      <c r="ER336" s="53"/>
      <c r="ES336" s="53"/>
      <c r="ET336" s="53"/>
      <c r="EU336" s="53"/>
      <c r="EV336" s="53"/>
      <c r="EW336" s="53"/>
      <c r="EX336" s="53"/>
      <c r="EY336" s="53"/>
      <c r="EZ336" s="53"/>
      <c r="FA336" s="53"/>
    </row>
    <row r="337" customFormat="1" spans="1:157">
      <c r="A337" s="53"/>
      <c r="B337" s="57" t="s">
        <v>16</v>
      </c>
      <c r="C337" s="57" t="s">
        <v>908</v>
      </c>
      <c r="D337" s="57" t="s">
        <v>14</v>
      </c>
      <c r="E337" s="58" t="s">
        <v>909</v>
      </c>
      <c r="F337" s="57" t="s">
        <v>910</v>
      </c>
      <c r="G337" s="59" t="s">
        <v>25</v>
      </c>
      <c r="H337" s="59">
        <v>24</v>
      </c>
      <c r="I337" s="66">
        <v>9.37</v>
      </c>
      <c r="J337" s="66">
        <v>11.47</v>
      </c>
      <c r="K337" s="66">
        <v>275.28</v>
      </c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53"/>
      <c r="BP337" s="53"/>
      <c r="BQ337" s="53"/>
      <c r="BR337" s="53"/>
      <c r="BS337" s="53"/>
      <c r="BT337" s="53"/>
      <c r="BU337" s="53"/>
      <c r="BV337" s="53"/>
      <c r="BW337" s="53"/>
      <c r="BX337" s="53"/>
      <c r="BY337" s="53"/>
      <c r="BZ337" s="53"/>
      <c r="CA337" s="53"/>
      <c r="CB337" s="53"/>
      <c r="CC337" s="53"/>
      <c r="CD337" s="53"/>
      <c r="CE337" s="53"/>
      <c r="CF337" s="53"/>
      <c r="CG337" s="53"/>
      <c r="CH337" s="53"/>
      <c r="CI337" s="53"/>
      <c r="CJ337" s="53"/>
      <c r="CK337" s="53"/>
      <c r="CL337" s="53"/>
      <c r="CM337" s="53"/>
      <c r="CN337" s="53"/>
      <c r="CO337" s="53"/>
      <c r="CP337" s="53"/>
      <c r="CQ337" s="53"/>
      <c r="CR337" s="53"/>
      <c r="CS337" s="53"/>
      <c r="CT337" s="53"/>
      <c r="CU337" s="53"/>
      <c r="CV337" s="53"/>
      <c r="CW337" s="53"/>
      <c r="CX337" s="53"/>
      <c r="CY337" s="53"/>
      <c r="CZ337" s="53"/>
      <c r="DA337" s="53"/>
      <c r="DB337" s="53"/>
      <c r="DC337" s="53"/>
      <c r="DD337" s="53"/>
      <c r="DE337" s="53"/>
      <c r="DF337" s="53"/>
      <c r="DG337" s="53"/>
      <c r="DH337" s="53"/>
      <c r="DI337" s="53"/>
      <c r="DJ337" s="53"/>
      <c r="DK337" s="53"/>
      <c r="DL337" s="53"/>
      <c r="DM337" s="53"/>
      <c r="DN337" s="53"/>
      <c r="DO337" s="53"/>
      <c r="DP337" s="53"/>
      <c r="DQ337" s="53"/>
      <c r="DR337" s="53"/>
      <c r="DS337" s="53"/>
      <c r="DT337" s="53"/>
      <c r="DU337" s="53"/>
      <c r="DV337" s="53"/>
      <c r="DW337" s="53"/>
      <c r="DX337" s="53"/>
      <c r="DY337" s="53"/>
      <c r="DZ337" s="53"/>
      <c r="EA337" s="53"/>
      <c r="EB337" s="53"/>
      <c r="EC337" s="53"/>
      <c r="ED337" s="53"/>
      <c r="EE337" s="53"/>
      <c r="EF337" s="53"/>
      <c r="EG337" s="53"/>
      <c r="EH337" s="53"/>
      <c r="EI337" s="53"/>
      <c r="EJ337" s="53"/>
      <c r="EK337" s="53"/>
      <c r="EL337" s="53"/>
      <c r="EM337" s="53"/>
      <c r="EN337" s="53"/>
      <c r="EO337" s="53"/>
      <c r="EP337" s="53"/>
      <c r="EQ337" s="53"/>
      <c r="ER337" s="53"/>
      <c r="ES337" s="53"/>
      <c r="ET337" s="53"/>
      <c r="EU337" s="53"/>
      <c r="EV337" s="53"/>
      <c r="EW337" s="53"/>
      <c r="EX337" s="53"/>
      <c r="EY337" s="53"/>
      <c r="EZ337" s="53"/>
      <c r="FA337" s="53"/>
    </row>
    <row r="338" customFormat="1" spans="2:11">
      <c r="B338" s="57" t="s">
        <v>16</v>
      </c>
      <c r="C338" s="57" t="s">
        <v>911</v>
      </c>
      <c r="D338" s="57" t="s">
        <v>14</v>
      </c>
      <c r="E338" s="58" t="s">
        <v>912</v>
      </c>
      <c r="F338" s="57" t="s">
        <v>913</v>
      </c>
      <c r="G338" s="59" t="s">
        <v>25</v>
      </c>
      <c r="H338" s="59">
        <v>74</v>
      </c>
      <c r="I338" s="66">
        <v>11.76</v>
      </c>
      <c r="J338" s="66">
        <v>14.4</v>
      </c>
      <c r="K338" s="66">
        <v>1065.6</v>
      </c>
    </row>
    <row r="339" customFormat="1" spans="1:157">
      <c r="A339" s="53"/>
      <c r="B339" s="57" t="s">
        <v>16</v>
      </c>
      <c r="C339" s="57" t="s">
        <v>914</v>
      </c>
      <c r="D339" s="57" t="s">
        <v>14</v>
      </c>
      <c r="E339" s="58" t="s">
        <v>915</v>
      </c>
      <c r="F339" s="57" t="s">
        <v>916</v>
      </c>
      <c r="G339" s="59" t="s">
        <v>25</v>
      </c>
      <c r="H339" s="59">
        <v>8</v>
      </c>
      <c r="I339" s="66">
        <v>14.13</v>
      </c>
      <c r="J339" s="66">
        <v>17.3</v>
      </c>
      <c r="K339" s="66">
        <v>138.4</v>
      </c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53"/>
      <c r="BP339" s="53"/>
      <c r="BQ339" s="53"/>
      <c r="BR339" s="53"/>
      <c r="BS339" s="53"/>
      <c r="BT339" s="53"/>
      <c r="BU339" s="53"/>
      <c r="BV339" s="53"/>
      <c r="BW339" s="53"/>
      <c r="BX339" s="53"/>
      <c r="BY339" s="53"/>
      <c r="BZ339" s="53"/>
      <c r="CA339" s="53"/>
      <c r="CB339" s="53"/>
      <c r="CC339" s="53"/>
      <c r="CD339" s="53"/>
      <c r="CE339" s="53"/>
      <c r="CF339" s="53"/>
      <c r="CG339" s="53"/>
      <c r="CH339" s="53"/>
      <c r="CI339" s="53"/>
      <c r="CJ339" s="53"/>
      <c r="CK339" s="53"/>
      <c r="CL339" s="53"/>
      <c r="CM339" s="53"/>
      <c r="CN339" s="53"/>
      <c r="CO339" s="53"/>
      <c r="CP339" s="53"/>
      <c r="CQ339" s="53"/>
      <c r="CR339" s="53"/>
      <c r="CS339" s="53"/>
      <c r="CT339" s="53"/>
      <c r="CU339" s="53"/>
      <c r="CV339" s="53"/>
      <c r="CW339" s="53"/>
      <c r="CX339" s="53"/>
      <c r="CY339" s="53"/>
      <c r="CZ339" s="53"/>
      <c r="DA339" s="53"/>
      <c r="DB339" s="53"/>
      <c r="DC339" s="53"/>
      <c r="DD339" s="53"/>
      <c r="DE339" s="53"/>
      <c r="DF339" s="53"/>
      <c r="DG339" s="53"/>
      <c r="DH339" s="53"/>
      <c r="DI339" s="53"/>
      <c r="DJ339" s="53"/>
      <c r="DK339" s="53"/>
      <c r="DL339" s="53"/>
      <c r="DM339" s="53"/>
      <c r="DN339" s="53"/>
      <c r="DO339" s="53"/>
      <c r="DP339" s="53"/>
      <c r="DQ339" s="53"/>
      <c r="DR339" s="53"/>
      <c r="DS339" s="53"/>
      <c r="DT339" s="53"/>
      <c r="DU339" s="53"/>
      <c r="DV339" s="53"/>
      <c r="DW339" s="53"/>
      <c r="DX339" s="53"/>
      <c r="DY339" s="53"/>
      <c r="DZ339" s="53"/>
      <c r="EA339" s="53"/>
      <c r="EB339" s="53"/>
      <c r="EC339" s="53"/>
      <c r="ED339" s="53"/>
      <c r="EE339" s="53"/>
      <c r="EF339" s="53"/>
      <c r="EG339" s="53"/>
      <c r="EH339" s="53"/>
      <c r="EI339" s="53"/>
      <c r="EJ339" s="53"/>
      <c r="EK339" s="53"/>
      <c r="EL339" s="53"/>
      <c r="EM339" s="53"/>
      <c r="EN339" s="53"/>
      <c r="EO339" s="53"/>
      <c r="EP339" s="53"/>
      <c r="EQ339" s="53"/>
      <c r="ER339" s="53"/>
      <c r="ES339" s="53"/>
      <c r="ET339" s="53"/>
      <c r="EU339" s="53"/>
      <c r="EV339" s="53"/>
      <c r="EW339" s="53"/>
      <c r="EX339" s="53"/>
      <c r="EY339" s="53"/>
      <c r="EZ339" s="53"/>
      <c r="FA339" s="53"/>
    </row>
    <row r="340" customFormat="1" spans="1:157">
      <c r="A340" s="53"/>
      <c r="B340" s="57" t="s">
        <v>16</v>
      </c>
      <c r="C340" s="57" t="s">
        <v>917</v>
      </c>
      <c r="D340" s="57" t="s">
        <v>14</v>
      </c>
      <c r="E340" s="58" t="s">
        <v>918</v>
      </c>
      <c r="F340" s="57" t="s">
        <v>919</v>
      </c>
      <c r="G340" s="59" t="s">
        <v>25</v>
      </c>
      <c r="H340" s="59">
        <v>24</v>
      </c>
      <c r="I340" s="66">
        <v>34.71</v>
      </c>
      <c r="J340" s="66">
        <v>42.5</v>
      </c>
      <c r="K340" s="66">
        <v>1020</v>
      </c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3"/>
      <c r="DE340" s="53"/>
      <c r="DF340" s="53"/>
      <c r="DG340" s="53"/>
      <c r="DH340" s="53"/>
      <c r="DI340" s="53"/>
      <c r="DJ340" s="53"/>
      <c r="DK340" s="53"/>
      <c r="DL340" s="53"/>
      <c r="DM340" s="53"/>
      <c r="DN340" s="53"/>
      <c r="DO340" s="53"/>
      <c r="DP340" s="53"/>
      <c r="DQ340" s="53"/>
      <c r="DR340" s="53"/>
      <c r="DS340" s="53"/>
      <c r="DT340" s="53"/>
      <c r="DU340" s="53"/>
      <c r="DV340" s="53"/>
      <c r="DW340" s="53"/>
      <c r="DX340" s="53"/>
      <c r="DY340" s="53"/>
      <c r="DZ340" s="53"/>
      <c r="EA340" s="53"/>
      <c r="EB340" s="53"/>
      <c r="EC340" s="53"/>
      <c r="ED340" s="53"/>
      <c r="EE340" s="53"/>
      <c r="EF340" s="53"/>
      <c r="EG340" s="53"/>
      <c r="EH340" s="53"/>
      <c r="EI340" s="53"/>
      <c r="EJ340" s="53"/>
      <c r="EK340" s="53"/>
      <c r="EL340" s="53"/>
      <c r="EM340" s="53"/>
      <c r="EN340" s="53"/>
      <c r="EO340" s="53"/>
      <c r="EP340" s="53"/>
      <c r="EQ340" s="53"/>
      <c r="ER340" s="53"/>
      <c r="ES340" s="53"/>
      <c r="ET340" s="53"/>
      <c r="EU340" s="53"/>
      <c r="EV340" s="53"/>
      <c r="EW340" s="53"/>
      <c r="EX340" s="53"/>
      <c r="EY340" s="53"/>
      <c r="EZ340" s="53"/>
      <c r="FA340" s="53"/>
    </row>
    <row r="341" customFormat="1" spans="1:157">
      <c r="A341" s="53"/>
      <c r="B341" s="57" t="s">
        <v>16</v>
      </c>
      <c r="C341" s="57" t="s">
        <v>920</v>
      </c>
      <c r="D341" s="57" t="s">
        <v>27</v>
      </c>
      <c r="E341" s="57" t="s">
        <v>921</v>
      </c>
      <c r="F341" s="57" t="s">
        <v>922</v>
      </c>
      <c r="G341" s="59" t="s">
        <v>25</v>
      </c>
      <c r="H341" s="59">
        <v>3</v>
      </c>
      <c r="I341" s="67">
        <v>48.340032</v>
      </c>
      <c r="J341" s="67">
        <f>I341*22.47%+I341</f>
        <v>59.2020371904</v>
      </c>
      <c r="K341" s="67">
        <f>J341*H341</f>
        <v>177.6061115712</v>
      </c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53"/>
      <c r="BP341" s="53"/>
      <c r="BQ341" s="53"/>
      <c r="BR341" s="53"/>
      <c r="BS341" s="53"/>
      <c r="BT341" s="53"/>
      <c r="BU341" s="53"/>
      <c r="BV341" s="53"/>
      <c r="BW341" s="53"/>
      <c r="BX341" s="53"/>
      <c r="BY341" s="53"/>
      <c r="BZ341" s="53"/>
      <c r="CA341" s="53"/>
      <c r="CB341" s="53"/>
      <c r="CC341" s="53"/>
      <c r="CD341" s="53"/>
      <c r="CE341" s="53"/>
      <c r="CF341" s="53"/>
      <c r="CG341" s="53"/>
      <c r="CH341" s="53"/>
      <c r="CI341" s="53"/>
      <c r="CJ341" s="53"/>
      <c r="CK341" s="53"/>
      <c r="CL341" s="53"/>
      <c r="CM341" s="53"/>
      <c r="CN341" s="53"/>
      <c r="CO341" s="53"/>
      <c r="CP341" s="53"/>
      <c r="CQ341" s="53"/>
      <c r="CR341" s="53"/>
      <c r="CS341" s="53"/>
      <c r="CT341" s="53"/>
      <c r="CU341" s="53"/>
      <c r="CV341" s="53"/>
      <c r="CW341" s="53"/>
      <c r="CX341" s="53"/>
      <c r="CY341" s="53"/>
      <c r="CZ341" s="53"/>
      <c r="DA341" s="53"/>
      <c r="DB341" s="53"/>
      <c r="DC341" s="53"/>
      <c r="DD341" s="53"/>
      <c r="DE341" s="53"/>
      <c r="DF341" s="53"/>
      <c r="DG341" s="53"/>
      <c r="DH341" s="53"/>
      <c r="DI341" s="53"/>
      <c r="DJ341" s="53"/>
      <c r="DK341" s="53"/>
      <c r="DL341" s="53"/>
      <c r="DM341" s="53"/>
      <c r="DN341" s="53"/>
      <c r="DO341" s="53"/>
      <c r="DP341" s="53"/>
      <c r="DQ341" s="53"/>
      <c r="DR341" s="53"/>
      <c r="DS341" s="53"/>
      <c r="DT341" s="53"/>
      <c r="DU341" s="53"/>
      <c r="DV341" s="53"/>
      <c r="DW341" s="53"/>
      <c r="DX341" s="53"/>
      <c r="DY341" s="53"/>
      <c r="DZ341" s="53"/>
      <c r="EA341" s="53"/>
      <c r="EB341" s="53"/>
      <c r="EC341" s="53"/>
      <c r="ED341" s="53"/>
      <c r="EE341" s="53"/>
      <c r="EF341" s="53"/>
      <c r="EG341" s="53"/>
      <c r="EH341" s="53"/>
      <c r="EI341" s="53"/>
      <c r="EJ341" s="53"/>
      <c r="EK341" s="53"/>
      <c r="EL341" s="53"/>
      <c r="EM341" s="53"/>
      <c r="EN341" s="53"/>
      <c r="EO341" s="53"/>
      <c r="EP341" s="53"/>
      <c r="EQ341" s="53"/>
      <c r="ER341" s="53"/>
      <c r="ES341" s="53"/>
      <c r="ET341" s="53"/>
      <c r="EU341" s="53"/>
      <c r="EV341" s="53"/>
      <c r="EW341" s="53"/>
      <c r="EX341" s="53"/>
      <c r="EY341" s="53"/>
      <c r="EZ341" s="53"/>
      <c r="FA341" s="53"/>
    </row>
    <row r="342" customFormat="1" spans="1:157">
      <c r="A342" s="53"/>
      <c r="B342" s="57" t="s">
        <v>16</v>
      </c>
      <c r="C342" s="57" t="s">
        <v>923</v>
      </c>
      <c r="D342" s="57" t="s">
        <v>14</v>
      </c>
      <c r="E342" s="58" t="s">
        <v>924</v>
      </c>
      <c r="F342" s="57" t="s">
        <v>925</v>
      </c>
      <c r="G342" s="59" t="s">
        <v>25</v>
      </c>
      <c r="H342" s="59">
        <v>5</v>
      </c>
      <c r="I342" s="66">
        <v>53.28</v>
      </c>
      <c r="J342" s="66">
        <v>65.25</v>
      </c>
      <c r="K342" s="66">
        <v>326.25</v>
      </c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  <c r="BW342" s="53"/>
      <c r="BX342" s="53"/>
      <c r="BY342" s="53"/>
      <c r="BZ342" s="53"/>
      <c r="CA342" s="53"/>
      <c r="CB342" s="53"/>
      <c r="CC342" s="53"/>
      <c r="CD342" s="53"/>
      <c r="CE342" s="53"/>
      <c r="CF342" s="53"/>
      <c r="CG342" s="53"/>
      <c r="CH342" s="53"/>
      <c r="CI342" s="53"/>
      <c r="CJ342" s="53"/>
      <c r="CK342" s="53"/>
      <c r="CL342" s="53"/>
      <c r="CM342" s="53"/>
      <c r="CN342" s="53"/>
      <c r="CO342" s="53"/>
      <c r="CP342" s="53"/>
      <c r="CQ342" s="53"/>
      <c r="CR342" s="53"/>
      <c r="CS342" s="53"/>
      <c r="CT342" s="53"/>
      <c r="CU342" s="53"/>
      <c r="CV342" s="53"/>
      <c r="CW342" s="53"/>
      <c r="CX342" s="53"/>
      <c r="CY342" s="53"/>
      <c r="CZ342" s="53"/>
      <c r="DA342" s="53"/>
      <c r="DB342" s="53"/>
      <c r="DC342" s="53"/>
      <c r="DD342" s="53"/>
      <c r="DE342" s="53"/>
      <c r="DF342" s="53"/>
      <c r="DG342" s="53"/>
      <c r="DH342" s="53"/>
      <c r="DI342" s="53"/>
      <c r="DJ342" s="53"/>
      <c r="DK342" s="53"/>
      <c r="DL342" s="53"/>
      <c r="DM342" s="53"/>
      <c r="DN342" s="53"/>
      <c r="DO342" s="53"/>
      <c r="DP342" s="53"/>
      <c r="DQ342" s="53"/>
      <c r="DR342" s="53"/>
      <c r="DS342" s="53"/>
      <c r="DT342" s="53"/>
      <c r="DU342" s="53"/>
      <c r="DV342" s="53"/>
      <c r="DW342" s="53"/>
      <c r="DX342" s="53"/>
      <c r="DY342" s="53"/>
      <c r="DZ342" s="53"/>
      <c r="EA342" s="53"/>
      <c r="EB342" s="53"/>
      <c r="EC342" s="53"/>
      <c r="ED342" s="53"/>
      <c r="EE342" s="53"/>
      <c r="EF342" s="53"/>
      <c r="EG342" s="53"/>
      <c r="EH342" s="53"/>
      <c r="EI342" s="53"/>
      <c r="EJ342" s="53"/>
      <c r="EK342" s="53"/>
      <c r="EL342" s="53"/>
      <c r="EM342" s="53"/>
      <c r="EN342" s="53"/>
      <c r="EO342" s="53"/>
      <c r="EP342" s="53"/>
      <c r="EQ342" s="53"/>
      <c r="ER342" s="53"/>
      <c r="ES342" s="53"/>
      <c r="ET342" s="53"/>
      <c r="EU342" s="53"/>
      <c r="EV342" s="53"/>
      <c r="EW342" s="53"/>
      <c r="EX342" s="53"/>
      <c r="EY342" s="53"/>
      <c r="EZ342" s="53"/>
      <c r="FA342" s="53"/>
    </row>
    <row r="343" customFormat="1" spans="1:157">
      <c r="A343" s="53"/>
      <c r="B343" s="57" t="s">
        <v>16</v>
      </c>
      <c r="C343" s="57" t="s">
        <v>926</v>
      </c>
      <c r="D343" s="57" t="s">
        <v>27</v>
      </c>
      <c r="E343" s="57" t="s">
        <v>927</v>
      </c>
      <c r="F343" s="57" t="s">
        <v>928</v>
      </c>
      <c r="G343" s="59" t="s">
        <v>25</v>
      </c>
      <c r="H343" s="59">
        <v>4</v>
      </c>
      <c r="I343" s="66">
        <v>35.495538</v>
      </c>
      <c r="J343" s="66">
        <f>I343*22.47%+I343</f>
        <v>43.4713853886</v>
      </c>
      <c r="K343" s="66">
        <f>J343*H343</f>
        <v>173.8855415544</v>
      </c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  <c r="BW343" s="53"/>
      <c r="BX343" s="53"/>
      <c r="BY343" s="53"/>
      <c r="BZ343" s="53"/>
      <c r="CA343" s="53"/>
      <c r="CB343" s="53"/>
      <c r="CC343" s="53"/>
      <c r="CD343" s="53"/>
      <c r="CE343" s="53"/>
      <c r="CF343" s="53"/>
      <c r="CG343" s="53"/>
      <c r="CH343" s="53"/>
      <c r="CI343" s="53"/>
      <c r="CJ343" s="53"/>
      <c r="CK343" s="53"/>
      <c r="CL343" s="53"/>
      <c r="CM343" s="53"/>
      <c r="CN343" s="53"/>
      <c r="CO343" s="53"/>
      <c r="CP343" s="53"/>
      <c r="CQ343" s="53"/>
      <c r="CR343" s="53"/>
      <c r="CS343" s="53"/>
      <c r="CT343" s="53"/>
      <c r="CU343" s="53"/>
      <c r="CV343" s="53"/>
      <c r="CW343" s="53"/>
      <c r="CX343" s="53"/>
      <c r="CY343" s="53"/>
      <c r="CZ343" s="53"/>
      <c r="DA343" s="53"/>
      <c r="DB343" s="53"/>
      <c r="DC343" s="53"/>
      <c r="DD343" s="53"/>
      <c r="DE343" s="53"/>
      <c r="DF343" s="53"/>
      <c r="DG343" s="53"/>
      <c r="DH343" s="53"/>
      <c r="DI343" s="53"/>
      <c r="DJ343" s="53"/>
      <c r="DK343" s="53"/>
      <c r="DL343" s="53"/>
      <c r="DM343" s="53"/>
      <c r="DN343" s="53"/>
      <c r="DO343" s="53"/>
      <c r="DP343" s="53"/>
      <c r="DQ343" s="53"/>
      <c r="DR343" s="53"/>
      <c r="DS343" s="53"/>
      <c r="DT343" s="53"/>
      <c r="DU343" s="53"/>
      <c r="DV343" s="53"/>
      <c r="DW343" s="53"/>
      <c r="DX343" s="53"/>
      <c r="DY343" s="53"/>
      <c r="DZ343" s="53"/>
      <c r="EA343" s="53"/>
      <c r="EB343" s="53"/>
      <c r="EC343" s="53"/>
      <c r="ED343" s="53"/>
      <c r="EE343" s="53"/>
      <c r="EF343" s="53"/>
      <c r="EG343" s="53"/>
      <c r="EH343" s="53"/>
      <c r="EI343" s="53"/>
      <c r="EJ343" s="53"/>
      <c r="EK343" s="53"/>
      <c r="EL343" s="53"/>
      <c r="EM343" s="53"/>
      <c r="EN343" s="53"/>
      <c r="EO343" s="53"/>
      <c r="EP343" s="53"/>
      <c r="EQ343" s="53"/>
      <c r="ER343" s="53"/>
      <c r="ES343" s="53"/>
      <c r="ET343" s="53"/>
      <c r="EU343" s="53"/>
      <c r="EV343" s="53"/>
      <c r="EW343" s="53"/>
      <c r="EX343" s="53"/>
      <c r="EY343" s="53"/>
      <c r="EZ343" s="53"/>
      <c r="FA343" s="53"/>
    </row>
    <row r="344" customFormat="1" spans="1:157">
      <c r="A344" s="53"/>
      <c r="B344" s="57" t="s">
        <v>16</v>
      </c>
      <c r="C344" s="57" t="s">
        <v>929</v>
      </c>
      <c r="D344" s="57" t="s">
        <v>14</v>
      </c>
      <c r="E344" s="58" t="s">
        <v>930</v>
      </c>
      <c r="F344" s="57" t="s">
        <v>931</v>
      </c>
      <c r="G344" s="59" t="s">
        <v>25</v>
      </c>
      <c r="H344" s="59">
        <v>40</v>
      </c>
      <c r="I344" s="66">
        <v>9.7</v>
      </c>
      <c r="J344" s="66">
        <v>11.87</v>
      </c>
      <c r="K344" s="66">
        <v>474.8</v>
      </c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53"/>
      <c r="BP344" s="53"/>
      <c r="BQ344" s="53"/>
      <c r="BR344" s="53"/>
      <c r="BS344" s="53"/>
      <c r="BT344" s="53"/>
      <c r="BU344" s="53"/>
      <c r="BV344" s="53"/>
      <c r="BW344" s="53"/>
      <c r="BX344" s="53"/>
      <c r="BY344" s="53"/>
      <c r="BZ344" s="53"/>
      <c r="CA344" s="53"/>
      <c r="CB344" s="53"/>
      <c r="CC344" s="53"/>
      <c r="CD344" s="53"/>
      <c r="CE344" s="53"/>
      <c r="CF344" s="53"/>
      <c r="CG344" s="53"/>
      <c r="CH344" s="53"/>
      <c r="CI344" s="53"/>
      <c r="CJ344" s="53"/>
      <c r="CK344" s="53"/>
      <c r="CL344" s="53"/>
      <c r="CM344" s="53"/>
      <c r="CN344" s="53"/>
      <c r="CO344" s="53"/>
      <c r="CP344" s="53"/>
      <c r="CQ344" s="53"/>
      <c r="CR344" s="53"/>
      <c r="CS344" s="53"/>
      <c r="CT344" s="53"/>
      <c r="CU344" s="53"/>
      <c r="CV344" s="53"/>
      <c r="CW344" s="53"/>
      <c r="CX344" s="53"/>
      <c r="CY344" s="53"/>
      <c r="CZ344" s="53"/>
      <c r="DA344" s="53"/>
      <c r="DB344" s="53"/>
      <c r="DC344" s="53"/>
      <c r="DD344" s="53"/>
      <c r="DE344" s="53"/>
      <c r="DF344" s="53"/>
      <c r="DG344" s="53"/>
      <c r="DH344" s="53"/>
      <c r="DI344" s="53"/>
      <c r="DJ344" s="53"/>
      <c r="DK344" s="53"/>
      <c r="DL344" s="53"/>
      <c r="DM344" s="53"/>
      <c r="DN344" s="53"/>
      <c r="DO344" s="53"/>
      <c r="DP344" s="53"/>
      <c r="DQ344" s="53"/>
      <c r="DR344" s="53"/>
      <c r="DS344" s="53"/>
      <c r="DT344" s="53"/>
      <c r="DU344" s="53"/>
      <c r="DV344" s="53"/>
      <c r="DW344" s="53"/>
      <c r="DX344" s="53"/>
      <c r="DY344" s="53"/>
      <c r="DZ344" s="53"/>
      <c r="EA344" s="53"/>
      <c r="EB344" s="53"/>
      <c r="EC344" s="53"/>
      <c r="ED344" s="53"/>
      <c r="EE344" s="53"/>
      <c r="EF344" s="53"/>
      <c r="EG344" s="53"/>
      <c r="EH344" s="53"/>
      <c r="EI344" s="53"/>
      <c r="EJ344" s="53"/>
      <c r="EK344" s="53"/>
      <c r="EL344" s="53"/>
      <c r="EM344" s="53"/>
      <c r="EN344" s="53"/>
      <c r="EO344" s="53"/>
      <c r="EP344" s="53"/>
      <c r="EQ344" s="53"/>
      <c r="ER344" s="53"/>
      <c r="ES344" s="53"/>
      <c r="ET344" s="53"/>
      <c r="EU344" s="53"/>
      <c r="EV344" s="53"/>
      <c r="EW344" s="53"/>
      <c r="EX344" s="53"/>
      <c r="EY344" s="53"/>
      <c r="EZ344" s="53"/>
      <c r="FA344" s="53"/>
    </row>
    <row r="345" customFormat="1" spans="1:157">
      <c r="A345" s="53"/>
      <c r="B345" s="57" t="s">
        <v>16</v>
      </c>
      <c r="C345" s="57" t="s">
        <v>932</v>
      </c>
      <c r="D345" s="57" t="s">
        <v>14</v>
      </c>
      <c r="E345" s="58" t="s">
        <v>933</v>
      </c>
      <c r="F345" s="57" t="s">
        <v>934</v>
      </c>
      <c r="G345" s="59" t="s">
        <v>25</v>
      </c>
      <c r="H345" s="59">
        <v>60</v>
      </c>
      <c r="I345" s="66">
        <v>13.62</v>
      </c>
      <c r="J345" s="66">
        <v>16.68</v>
      </c>
      <c r="K345" s="66">
        <v>1000.8</v>
      </c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53"/>
      <c r="BP345" s="53"/>
      <c r="BQ345" s="53"/>
      <c r="BR345" s="53"/>
      <c r="BS345" s="53"/>
      <c r="BT345" s="53"/>
      <c r="BU345" s="53"/>
      <c r="BV345" s="53"/>
      <c r="BW345" s="53"/>
      <c r="BX345" s="53"/>
      <c r="BY345" s="53"/>
      <c r="BZ345" s="53"/>
      <c r="CA345" s="53"/>
      <c r="CB345" s="53"/>
      <c r="CC345" s="53"/>
      <c r="CD345" s="53"/>
      <c r="CE345" s="53"/>
      <c r="CF345" s="53"/>
      <c r="CG345" s="53"/>
      <c r="CH345" s="53"/>
      <c r="CI345" s="53"/>
      <c r="CJ345" s="53"/>
      <c r="CK345" s="53"/>
      <c r="CL345" s="53"/>
      <c r="CM345" s="53"/>
      <c r="CN345" s="53"/>
      <c r="CO345" s="53"/>
      <c r="CP345" s="53"/>
      <c r="CQ345" s="53"/>
      <c r="CR345" s="53"/>
      <c r="CS345" s="53"/>
      <c r="CT345" s="53"/>
      <c r="CU345" s="53"/>
      <c r="CV345" s="53"/>
      <c r="CW345" s="53"/>
      <c r="CX345" s="53"/>
      <c r="CY345" s="53"/>
      <c r="CZ345" s="53"/>
      <c r="DA345" s="53"/>
      <c r="DB345" s="53"/>
      <c r="DC345" s="53"/>
      <c r="DD345" s="53"/>
      <c r="DE345" s="53"/>
      <c r="DF345" s="53"/>
      <c r="DG345" s="53"/>
      <c r="DH345" s="53"/>
      <c r="DI345" s="53"/>
      <c r="DJ345" s="53"/>
      <c r="DK345" s="53"/>
      <c r="DL345" s="53"/>
      <c r="DM345" s="53"/>
      <c r="DN345" s="53"/>
      <c r="DO345" s="53"/>
      <c r="DP345" s="53"/>
      <c r="DQ345" s="53"/>
      <c r="DR345" s="53"/>
      <c r="DS345" s="53"/>
      <c r="DT345" s="53"/>
      <c r="DU345" s="53"/>
      <c r="DV345" s="53"/>
      <c r="DW345" s="53"/>
      <c r="DX345" s="53"/>
      <c r="DY345" s="53"/>
      <c r="DZ345" s="53"/>
      <c r="EA345" s="53"/>
      <c r="EB345" s="53"/>
      <c r="EC345" s="53"/>
      <c r="ED345" s="53"/>
      <c r="EE345" s="53"/>
      <c r="EF345" s="53"/>
      <c r="EG345" s="53"/>
      <c r="EH345" s="53"/>
      <c r="EI345" s="53"/>
      <c r="EJ345" s="53"/>
      <c r="EK345" s="53"/>
      <c r="EL345" s="53"/>
      <c r="EM345" s="53"/>
      <c r="EN345" s="53"/>
      <c r="EO345" s="53"/>
      <c r="EP345" s="53"/>
      <c r="EQ345" s="53"/>
      <c r="ER345" s="53"/>
      <c r="ES345" s="53"/>
      <c r="ET345" s="53"/>
      <c r="EU345" s="53"/>
      <c r="EV345" s="53"/>
      <c r="EW345" s="53"/>
      <c r="EX345" s="53"/>
      <c r="EY345" s="53"/>
      <c r="EZ345" s="53"/>
      <c r="FA345" s="53"/>
    </row>
    <row r="346" customFormat="1" spans="1:157">
      <c r="A346" s="53"/>
      <c r="B346" s="57" t="s">
        <v>16</v>
      </c>
      <c r="C346" s="57" t="s">
        <v>935</v>
      </c>
      <c r="D346" s="57" t="s">
        <v>14</v>
      </c>
      <c r="E346" s="58" t="s">
        <v>936</v>
      </c>
      <c r="F346" s="57" t="s">
        <v>937</v>
      </c>
      <c r="G346" s="59" t="s">
        <v>25</v>
      </c>
      <c r="H346" s="59">
        <v>4</v>
      </c>
      <c r="I346" s="66">
        <v>19.92</v>
      </c>
      <c r="J346" s="66">
        <v>24.39</v>
      </c>
      <c r="K346" s="66">
        <v>97.56</v>
      </c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53"/>
      <c r="BP346" s="53"/>
      <c r="BQ346" s="53"/>
      <c r="BR346" s="53"/>
      <c r="BS346" s="53"/>
      <c r="BT346" s="53"/>
      <c r="BU346" s="53"/>
      <c r="BV346" s="53"/>
      <c r="BW346" s="53"/>
      <c r="BX346" s="53"/>
      <c r="BY346" s="53"/>
      <c r="BZ346" s="53"/>
      <c r="CA346" s="53"/>
      <c r="CB346" s="53"/>
      <c r="CC346" s="53"/>
      <c r="CD346" s="53"/>
      <c r="CE346" s="53"/>
      <c r="CF346" s="53"/>
      <c r="CG346" s="53"/>
      <c r="CH346" s="53"/>
      <c r="CI346" s="53"/>
      <c r="CJ346" s="53"/>
      <c r="CK346" s="53"/>
      <c r="CL346" s="53"/>
      <c r="CM346" s="53"/>
      <c r="CN346" s="53"/>
      <c r="CO346" s="53"/>
      <c r="CP346" s="53"/>
      <c r="CQ346" s="53"/>
      <c r="CR346" s="53"/>
      <c r="CS346" s="53"/>
      <c r="CT346" s="53"/>
      <c r="CU346" s="53"/>
      <c r="CV346" s="53"/>
      <c r="CW346" s="53"/>
      <c r="CX346" s="53"/>
      <c r="CY346" s="53"/>
      <c r="CZ346" s="53"/>
      <c r="DA346" s="53"/>
      <c r="DB346" s="53"/>
      <c r="DC346" s="53"/>
      <c r="DD346" s="53"/>
      <c r="DE346" s="53"/>
      <c r="DF346" s="53"/>
      <c r="DG346" s="53"/>
      <c r="DH346" s="53"/>
      <c r="DI346" s="53"/>
      <c r="DJ346" s="53"/>
      <c r="DK346" s="53"/>
      <c r="DL346" s="53"/>
      <c r="DM346" s="53"/>
      <c r="DN346" s="53"/>
      <c r="DO346" s="53"/>
      <c r="DP346" s="53"/>
      <c r="DQ346" s="53"/>
      <c r="DR346" s="53"/>
      <c r="DS346" s="53"/>
      <c r="DT346" s="53"/>
      <c r="DU346" s="53"/>
      <c r="DV346" s="53"/>
      <c r="DW346" s="53"/>
      <c r="DX346" s="53"/>
      <c r="DY346" s="53"/>
      <c r="DZ346" s="53"/>
      <c r="EA346" s="53"/>
      <c r="EB346" s="53"/>
      <c r="EC346" s="53"/>
      <c r="ED346" s="53"/>
      <c r="EE346" s="53"/>
      <c r="EF346" s="53"/>
      <c r="EG346" s="53"/>
      <c r="EH346" s="53"/>
      <c r="EI346" s="53"/>
      <c r="EJ346" s="53"/>
      <c r="EK346" s="53"/>
      <c r="EL346" s="53"/>
      <c r="EM346" s="53"/>
      <c r="EN346" s="53"/>
      <c r="EO346" s="53"/>
      <c r="EP346" s="53"/>
      <c r="EQ346" s="53"/>
      <c r="ER346" s="53"/>
      <c r="ES346" s="53"/>
      <c r="ET346" s="53"/>
      <c r="EU346" s="53"/>
      <c r="EV346" s="53"/>
      <c r="EW346" s="53"/>
      <c r="EX346" s="53"/>
      <c r="EY346" s="53"/>
      <c r="EZ346" s="53"/>
      <c r="FA346" s="53"/>
    </row>
    <row r="347" customFormat="1" spans="1:157">
      <c r="A347" s="53"/>
      <c r="B347" s="57" t="s">
        <v>16</v>
      </c>
      <c r="C347" s="57" t="s">
        <v>938</v>
      </c>
      <c r="D347" s="57" t="s">
        <v>14</v>
      </c>
      <c r="E347" s="58" t="s">
        <v>939</v>
      </c>
      <c r="F347" s="57" t="s">
        <v>940</v>
      </c>
      <c r="G347" s="59" t="s">
        <v>25</v>
      </c>
      <c r="H347" s="59">
        <v>7</v>
      </c>
      <c r="I347" s="66">
        <v>23.82</v>
      </c>
      <c r="J347" s="66">
        <v>29.17</v>
      </c>
      <c r="K347" s="66">
        <v>204.19</v>
      </c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53"/>
      <c r="BP347" s="53"/>
      <c r="BQ347" s="53"/>
      <c r="BR347" s="53"/>
      <c r="BS347" s="53"/>
      <c r="BT347" s="53"/>
      <c r="BU347" s="53"/>
      <c r="BV347" s="53"/>
      <c r="BW347" s="53"/>
      <c r="BX347" s="53"/>
      <c r="BY347" s="53"/>
      <c r="BZ347" s="53"/>
      <c r="CA347" s="53"/>
      <c r="CB347" s="53"/>
      <c r="CC347" s="53"/>
      <c r="CD347" s="53"/>
      <c r="CE347" s="53"/>
      <c r="CF347" s="53"/>
      <c r="CG347" s="53"/>
      <c r="CH347" s="53"/>
      <c r="CI347" s="53"/>
      <c r="CJ347" s="53"/>
      <c r="CK347" s="53"/>
      <c r="CL347" s="53"/>
      <c r="CM347" s="53"/>
      <c r="CN347" s="53"/>
      <c r="CO347" s="53"/>
      <c r="CP347" s="53"/>
      <c r="CQ347" s="53"/>
      <c r="CR347" s="53"/>
      <c r="CS347" s="53"/>
      <c r="CT347" s="53"/>
      <c r="CU347" s="53"/>
      <c r="CV347" s="53"/>
      <c r="CW347" s="53"/>
      <c r="CX347" s="53"/>
      <c r="CY347" s="53"/>
      <c r="CZ347" s="53"/>
      <c r="DA347" s="53"/>
      <c r="DB347" s="53"/>
      <c r="DC347" s="53"/>
      <c r="DD347" s="53"/>
      <c r="DE347" s="53"/>
      <c r="DF347" s="53"/>
      <c r="DG347" s="53"/>
      <c r="DH347" s="53"/>
      <c r="DI347" s="53"/>
      <c r="DJ347" s="53"/>
      <c r="DK347" s="53"/>
      <c r="DL347" s="53"/>
      <c r="DM347" s="53"/>
      <c r="DN347" s="53"/>
      <c r="DO347" s="53"/>
      <c r="DP347" s="53"/>
      <c r="DQ347" s="53"/>
      <c r="DR347" s="53"/>
      <c r="DS347" s="53"/>
      <c r="DT347" s="53"/>
      <c r="DU347" s="53"/>
      <c r="DV347" s="53"/>
      <c r="DW347" s="53"/>
      <c r="DX347" s="53"/>
      <c r="DY347" s="53"/>
      <c r="DZ347" s="53"/>
      <c r="EA347" s="53"/>
      <c r="EB347" s="53"/>
      <c r="EC347" s="53"/>
      <c r="ED347" s="53"/>
      <c r="EE347" s="53"/>
      <c r="EF347" s="53"/>
      <c r="EG347" s="53"/>
      <c r="EH347" s="53"/>
      <c r="EI347" s="53"/>
      <c r="EJ347" s="53"/>
      <c r="EK347" s="53"/>
      <c r="EL347" s="53"/>
      <c r="EM347" s="53"/>
      <c r="EN347" s="53"/>
      <c r="EO347" s="53"/>
      <c r="EP347" s="53"/>
      <c r="EQ347" s="53"/>
      <c r="ER347" s="53"/>
      <c r="ES347" s="53"/>
      <c r="ET347" s="53"/>
      <c r="EU347" s="53"/>
      <c r="EV347" s="53"/>
      <c r="EW347" s="53"/>
      <c r="EX347" s="53"/>
      <c r="EY347" s="53"/>
      <c r="EZ347" s="53"/>
      <c r="FA347" s="53"/>
    </row>
    <row r="348" customFormat="1" spans="1:157">
      <c r="A348" s="53"/>
      <c r="B348" s="57" t="s">
        <v>16</v>
      </c>
      <c r="C348" s="57" t="s">
        <v>941</v>
      </c>
      <c r="D348" s="57" t="s">
        <v>14</v>
      </c>
      <c r="E348" s="58" t="s">
        <v>942</v>
      </c>
      <c r="F348" s="57" t="s">
        <v>943</v>
      </c>
      <c r="G348" s="59" t="s">
        <v>25</v>
      </c>
      <c r="H348" s="59">
        <v>3</v>
      </c>
      <c r="I348" s="66">
        <v>88.26</v>
      </c>
      <c r="J348" s="66">
        <v>108.09</v>
      </c>
      <c r="K348" s="66">
        <v>324.27</v>
      </c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53"/>
      <c r="BP348" s="53"/>
      <c r="BQ348" s="53"/>
      <c r="BR348" s="53"/>
      <c r="BS348" s="53"/>
      <c r="BT348" s="53"/>
      <c r="BU348" s="53"/>
      <c r="BV348" s="53"/>
      <c r="BW348" s="53"/>
      <c r="BX348" s="53"/>
      <c r="BY348" s="53"/>
      <c r="BZ348" s="53"/>
      <c r="CA348" s="53"/>
      <c r="CB348" s="53"/>
      <c r="CC348" s="53"/>
      <c r="CD348" s="53"/>
      <c r="CE348" s="53"/>
      <c r="CF348" s="53"/>
      <c r="CG348" s="53"/>
      <c r="CH348" s="53"/>
      <c r="CI348" s="53"/>
      <c r="CJ348" s="53"/>
      <c r="CK348" s="53"/>
      <c r="CL348" s="53"/>
      <c r="CM348" s="53"/>
      <c r="CN348" s="53"/>
      <c r="CO348" s="53"/>
      <c r="CP348" s="53"/>
      <c r="CQ348" s="53"/>
      <c r="CR348" s="53"/>
      <c r="CS348" s="53"/>
      <c r="CT348" s="53"/>
      <c r="CU348" s="53"/>
      <c r="CV348" s="53"/>
      <c r="CW348" s="53"/>
      <c r="CX348" s="53"/>
      <c r="CY348" s="53"/>
      <c r="CZ348" s="53"/>
      <c r="DA348" s="53"/>
      <c r="DB348" s="53"/>
      <c r="DC348" s="53"/>
      <c r="DD348" s="53"/>
      <c r="DE348" s="53"/>
      <c r="DF348" s="53"/>
      <c r="DG348" s="53"/>
      <c r="DH348" s="53"/>
      <c r="DI348" s="53"/>
      <c r="DJ348" s="53"/>
      <c r="DK348" s="53"/>
      <c r="DL348" s="53"/>
      <c r="DM348" s="53"/>
      <c r="DN348" s="53"/>
      <c r="DO348" s="53"/>
      <c r="DP348" s="53"/>
      <c r="DQ348" s="53"/>
      <c r="DR348" s="53"/>
      <c r="DS348" s="53"/>
      <c r="DT348" s="53"/>
      <c r="DU348" s="53"/>
      <c r="DV348" s="53"/>
      <c r="DW348" s="53"/>
      <c r="DX348" s="53"/>
      <c r="DY348" s="53"/>
      <c r="DZ348" s="53"/>
      <c r="EA348" s="53"/>
      <c r="EB348" s="53"/>
      <c r="EC348" s="53"/>
      <c r="ED348" s="53"/>
      <c r="EE348" s="53"/>
      <c r="EF348" s="53"/>
      <c r="EG348" s="53"/>
      <c r="EH348" s="53"/>
      <c r="EI348" s="53"/>
      <c r="EJ348" s="53"/>
      <c r="EK348" s="53"/>
      <c r="EL348" s="53"/>
      <c r="EM348" s="53"/>
      <c r="EN348" s="53"/>
      <c r="EO348" s="53"/>
      <c r="EP348" s="53"/>
      <c r="EQ348" s="53"/>
      <c r="ER348" s="53"/>
      <c r="ES348" s="53"/>
      <c r="ET348" s="53"/>
      <c r="EU348" s="53"/>
      <c r="EV348" s="53"/>
      <c r="EW348" s="53"/>
      <c r="EX348" s="53"/>
      <c r="EY348" s="53"/>
      <c r="EZ348" s="53"/>
      <c r="FA348" s="53"/>
    </row>
    <row r="349" customFormat="1" spans="1:157">
      <c r="A349" s="53"/>
      <c r="B349" s="57" t="s">
        <v>16</v>
      </c>
      <c r="C349" s="57" t="s">
        <v>944</v>
      </c>
      <c r="D349" s="57" t="s">
        <v>14</v>
      </c>
      <c r="E349" s="58" t="s">
        <v>945</v>
      </c>
      <c r="F349" s="57" t="s">
        <v>946</v>
      </c>
      <c r="G349" s="59" t="s">
        <v>25</v>
      </c>
      <c r="H349" s="59">
        <v>46</v>
      </c>
      <c r="I349" s="66">
        <v>9.52</v>
      </c>
      <c r="J349" s="66">
        <v>11.65</v>
      </c>
      <c r="K349" s="66">
        <v>535.9</v>
      </c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53"/>
      <c r="BP349" s="53"/>
      <c r="BQ349" s="53"/>
      <c r="BR349" s="53"/>
      <c r="BS349" s="53"/>
      <c r="BT349" s="53"/>
      <c r="BU349" s="53"/>
      <c r="BV349" s="53"/>
      <c r="BW349" s="53"/>
      <c r="BX349" s="53"/>
      <c r="BY349" s="53"/>
      <c r="BZ349" s="53"/>
      <c r="CA349" s="53"/>
      <c r="CB349" s="53"/>
      <c r="CC349" s="53"/>
      <c r="CD349" s="53"/>
      <c r="CE349" s="53"/>
      <c r="CF349" s="53"/>
      <c r="CG349" s="53"/>
      <c r="CH349" s="53"/>
      <c r="CI349" s="53"/>
      <c r="CJ349" s="53"/>
      <c r="CK349" s="53"/>
      <c r="CL349" s="53"/>
      <c r="CM349" s="53"/>
      <c r="CN349" s="53"/>
      <c r="CO349" s="53"/>
      <c r="CP349" s="53"/>
      <c r="CQ349" s="53"/>
      <c r="CR349" s="53"/>
      <c r="CS349" s="53"/>
      <c r="CT349" s="53"/>
      <c r="CU349" s="53"/>
      <c r="CV349" s="53"/>
      <c r="CW349" s="53"/>
      <c r="CX349" s="53"/>
      <c r="CY349" s="53"/>
      <c r="CZ349" s="53"/>
      <c r="DA349" s="53"/>
      <c r="DB349" s="53"/>
      <c r="DC349" s="53"/>
      <c r="DD349" s="53"/>
      <c r="DE349" s="53"/>
      <c r="DF349" s="53"/>
      <c r="DG349" s="53"/>
      <c r="DH349" s="53"/>
      <c r="DI349" s="53"/>
      <c r="DJ349" s="53"/>
      <c r="DK349" s="53"/>
      <c r="DL349" s="53"/>
      <c r="DM349" s="53"/>
      <c r="DN349" s="53"/>
      <c r="DO349" s="53"/>
      <c r="DP349" s="53"/>
      <c r="DQ349" s="53"/>
      <c r="DR349" s="53"/>
      <c r="DS349" s="53"/>
      <c r="DT349" s="53"/>
      <c r="DU349" s="53"/>
      <c r="DV349" s="53"/>
      <c r="DW349" s="53"/>
      <c r="DX349" s="53"/>
      <c r="DY349" s="53"/>
      <c r="DZ349" s="53"/>
      <c r="EA349" s="53"/>
      <c r="EB349" s="53"/>
      <c r="EC349" s="53"/>
      <c r="ED349" s="53"/>
      <c r="EE349" s="53"/>
      <c r="EF349" s="53"/>
      <c r="EG349" s="53"/>
      <c r="EH349" s="53"/>
      <c r="EI349" s="53"/>
      <c r="EJ349" s="53"/>
      <c r="EK349" s="53"/>
      <c r="EL349" s="53"/>
      <c r="EM349" s="53"/>
      <c r="EN349" s="53"/>
      <c r="EO349" s="53"/>
      <c r="EP349" s="53"/>
      <c r="EQ349" s="53"/>
      <c r="ER349" s="53"/>
      <c r="ES349" s="53"/>
      <c r="ET349" s="53"/>
      <c r="EU349" s="53"/>
      <c r="EV349" s="53"/>
      <c r="EW349" s="53"/>
      <c r="EX349" s="53"/>
      <c r="EY349" s="53"/>
      <c r="EZ349" s="53"/>
      <c r="FA349" s="53"/>
    </row>
    <row r="350" customFormat="1" spans="1:157">
      <c r="A350" s="53"/>
      <c r="B350" s="57" t="s">
        <v>16</v>
      </c>
      <c r="C350" s="57" t="s">
        <v>947</v>
      </c>
      <c r="D350" s="57" t="s">
        <v>14</v>
      </c>
      <c r="E350" s="58" t="s">
        <v>948</v>
      </c>
      <c r="F350" s="57" t="s">
        <v>949</v>
      </c>
      <c r="G350" s="59" t="s">
        <v>25</v>
      </c>
      <c r="H350" s="59">
        <v>51</v>
      </c>
      <c r="I350" s="66">
        <v>13.06</v>
      </c>
      <c r="J350" s="66">
        <v>15.99</v>
      </c>
      <c r="K350" s="66">
        <v>815.49</v>
      </c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3"/>
      <c r="DE350" s="53"/>
      <c r="DF350" s="53"/>
      <c r="DG350" s="53"/>
      <c r="DH350" s="53"/>
      <c r="DI350" s="53"/>
      <c r="DJ350" s="53"/>
      <c r="DK350" s="53"/>
      <c r="DL350" s="53"/>
      <c r="DM350" s="53"/>
      <c r="DN350" s="53"/>
      <c r="DO350" s="53"/>
      <c r="DP350" s="53"/>
      <c r="DQ350" s="53"/>
      <c r="DR350" s="53"/>
      <c r="DS350" s="53"/>
      <c r="DT350" s="53"/>
      <c r="DU350" s="53"/>
      <c r="DV350" s="53"/>
      <c r="DW350" s="53"/>
      <c r="DX350" s="53"/>
      <c r="DY350" s="53"/>
      <c r="DZ350" s="53"/>
      <c r="EA350" s="53"/>
      <c r="EB350" s="53"/>
      <c r="EC350" s="53"/>
      <c r="ED350" s="53"/>
      <c r="EE350" s="53"/>
      <c r="EF350" s="53"/>
      <c r="EG350" s="53"/>
      <c r="EH350" s="53"/>
      <c r="EI350" s="53"/>
      <c r="EJ350" s="53"/>
      <c r="EK350" s="53"/>
      <c r="EL350" s="53"/>
      <c r="EM350" s="53"/>
      <c r="EN350" s="53"/>
      <c r="EO350" s="53"/>
      <c r="EP350" s="53"/>
      <c r="EQ350" s="53"/>
      <c r="ER350" s="53"/>
      <c r="ES350" s="53"/>
      <c r="ET350" s="53"/>
      <c r="EU350" s="53"/>
      <c r="EV350" s="53"/>
      <c r="EW350" s="53"/>
      <c r="EX350" s="53"/>
      <c r="EY350" s="53"/>
      <c r="EZ350" s="53"/>
      <c r="FA350" s="53"/>
    </row>
    <row r="351" customFormat="1" spans="1:157">
      <c r="A351" s="53"/>
      <c r="B351" s="57" t="s">
        <v>16</v>
      </c>
      <c r="C351" s="57" t="s">
        <v>950</v>
      </c>
      <c r="D351" s="57" t="s">
        <v>14</v>
      </c>
      <c r="E351" s="58" t="s">
        <v>951</v>
      </c>
      <c r="F351" s="57" t="s">
        <v>952</v>
      </c>
      <c r="G351" s="59" t="s">
        <v>25</v>
      </c>
      <c r="H351" s="59">
        <v>15</v>
      </c>
      <c r="I351" s="66">
        <v>23.18</v>
      </c>
      <c r="J351" s="66">
        <v>28.38</v>
      </c>
      <c r="K351" s="66">
        <v>425.7</v>
      </c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53"/>
      <c r="BP351" s="53"/>
      <c r="BQ351" s="53"/>
      <c r="BR351" s="53"/>
      <c r="BS351" s="53"/>
      <c r="BT351" s="53"/>
      <c r="BU351" s="53"/>
      <c r="BV351" s="53"/>
      <c r="BW351" s="53"/>
      <c r="BX351" s="53"/>
      <c r="BY351" s="53"/>
      <c r="BZ351" s="53"/>
      <c r="CA351" s="53"/>
      <c r="CB351" s="53"/>
      <c r="CC351" s="53"/>
      <c r="CD351" s="53"/>
      <c r="CE351" s="53"/>
      <c r="CF351" s="53"/>
      <c r="CG351" s="53"/>
      <c r="CH351" s="53"/>
      <c r="CI351" s="53"/>
      <c r="CJ351" s="53"/>
      <c r="CK351" s="53"/>
      <c r="CL351" s="53"/>
      <c r="CM351" s="53"/>
      <c r="CN351" s="53"/>
      <c r="CO351" s="53"/>
      <c r="CP351" s="53"/>
      <c r="CQ351" s="53"/>
      <c r="CR351" s="53"/>
      <c r="CS351" s="53"/>
      <c r="CT351" s="53"/>
      <c r="CU351" s="53"/>
      <c r="CV351" s="53"/>
      <c r="CW351" s="53"/>
      <c r="CX351" s="53"/>
      <c r="CY351" s="53"/>
      <c r="CZ351" s="53"/>
      <c r="DA351" s="53"/>
      <c r="DB351" s="53"/>
      <c r="DC351" s="53"/>
      <c r="DD351" s="53"/>
      <c r="DE351" s="53"/>
      <c r="DF351" s="53"/>
      <c r="DG351" s="53"/>
      <c r="DH351" s="53"/>
      <c r="DI351" s="53"/>
      <c r="DJ351" s="53"/>
      <c r="DK351" s="53"/>
      <c r="DL351" s="53"/>
      <c r="DM351" s="53"/>
      <c r="DN351" s="53"/>
      <c r="DO351" s="53"/>
      <c r="DP351" s="53"/>
      <c r="DQ351" s="53"/>
      <c r="DR351" s="53"/>
      <c r="DS351" s="53"/>
      <c r="DT351" s="53"/>
      <c r="DU351" s="53"/>
      <c r="DV351" s="53"/>
      <c r="DW351" s="53"/>
      <c r="DX351" s="53"/>
      <c r="DY351" s="53"/>
      <c r="DZ351" s="53"/>
      <c r="EA351" s="53"/>
      <c r="EB351" s="53"/>
      <c r="EC351" s="53"/>
      <c r="ED351" s="53"/>
      <c r="EE351" s="53"/>
      <c r="EF351" s="53"/>
      <c r="EG351" s="53"/>
      <c r="EH351" s="53"/>
      <c r="EI351" s="53"/>
      <c r="EJ351" s="53"/>
      <c r="EK351" s="53"/>
      <c r="EL351" s="53"/>
      <c r="EM351" s="53"/>
      <c r="EN351" s="53"/>
      <c r="EO351" s="53"/>
      <c r="EP351" s="53"/>
      <c r="EQ351" s="53"/>
      <c r="ER351" s="53"/>
      <c r="ES351" s="53"/>
      <c r="ET351" s="53"/>
      <c r="EU351" s="53"/>
      <c r="EV351" s="53"/>
      <c r="EW351" s="53"/>
      <c r="EX351" s="53"/>
      <c r="EY351" s="53"/>
      <c r="EZ351" s="53"/>
      <c r="FA351" s="53"/>
    </row>
    <row r="352" customFormat="1" spans="1:157">
      <c r="A352" s="53"/>
      <c r="B352" s="57" t="s">
        <v>16</v>
      </c>
      <c r="C352" s="57" t="s">
        <v>953</v>
      </c>
      <c r="D352" s="57" t="s">
        <v>14</v>
      </c>
      <c r="E352" s="58" t="s">
        <v>954</v>
      </c>
      <c r="F352" s="57" t="s">
        <v>955</v>
      </c>
      <c r="G352" s="59" t="s">
        <v>25</v>
      </c>
      <c r="H352" s="59">
        <v>13</v>
      </c>
      <c r="I352" s="66">
        <v>43.7</v>
      </c>
      <c r="J352" s="66">
        <v>53.51</v>
      </c>
      <c r="K352" s="66">
        <v>695.63</v>
      </c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53"/>
      <c r="BP352" s="53"/>
      <c r="BQ352" s="53"/>
      <c r="BR352" s="53"/>
      <c r="BS352" s="53"/>
      <c r="BT352" s="53"/>
      <c r="BU352" s="53"/>
      <c r="BV352" s="53"/>
      <c r="BW352" s="53"/>
      <c r="BX352" s="53"/>
      <c r="BY352" s="53"/>
      <c r="BZ352" s="53"/>
      <c r="CA352" s="53"/>
      <c r="CB352" s="53"/>
      <c r="CC352" s="53"/>
      <c r="CD352" s="53"/>
      <c r="CE352" s="53"/>
      <c r="CF352" s="53"/>
      <c r="CG352" s="53"/>
      <c r="CH352" s="53"/>
      <c r="CI352" s="53"/>
      <c r="CJ352" s="53"/>
      <c r="CK352" s="53"/>
      <c r="CL352" s="53"/>
      <c r="CM352" s="53"/>
      <c r="CN352" s="53"/>
      <c r="CO352" s="53"/>
      <c r="CP352" s="53"/>
      <c r="CQ352" s="53"/>
      <c r="CR352" s="53"/>
      <c r="CS352" s="53"/>
      <c r="CT352" s="53"/>
      <c r="CU352" s="53"/>
      <c r="CV352" s="53"/>
      <c r="CW352" s="53"/>
      <c r="CX352" s="53"/>
      <c r="CY352" s="53"/>
      <c r="CZ352" s="53"/>
      <c r="DA352" s="53"/>
      <c r="DB352" s="53"/>
      <c r="DC352" s="53"/>
      <c r="DD352" s="53"/>
      <c r="DE352" s="53"/>
      <c r="DF352" s="53"/>
      <c r="DG352" s="53"/>
      <c r="DH352" s="53"/>
      <c r="DI352" s="53"/>
      <c r="DJ352" s="53"/>
      <c r="DK352" s="53"/>
      <c r="DL352" s="53"/>
      <c r="DM352" s="53"/>
      <c r="DN352" s="53"/>
      <c r="DO352" s="53"/>
      <c r="DP352" s="53"/>
      <c r="DQ352" s="53"/>
      <c r="DR352" s="53"/>
      <c r="DS352" s="53"/>
      <c r="DT352" s="53"/>
      <c r="DU352" s="53"/>
      <c r="DV352" s="53"/>
      <c r="DW352" s="53"/>
      <c r="DX352" s="53"/>
      <c r="DY352" s="53"/>
      <c r="DZ352" s="53"/>
      <c r="EA352" s="53"/>
      <c r="EB352" s="53"/>
      <c r="EC352" s="53"/>
      <c r="ED352" s="53"/>
      <c r="EE352" s="53"/>
      <c r="EF352" s="53"/>
      <c r="EG352" s="53"/>
      <c r="EH352" s="53"/>
      <c r="EI352" s="53"/>
      <c r="EJ352" s="53"/>
      <c r="EK352" s="53"/>
      <c r="EL352" s="53"/>
      <c r="EM352" s="53"/>
      <c r="EN352" s="53"/>
      <c r="EO352" s="53"/>
      <c r="EP352" s="53"/>
      <c r="EQ352" s="53"/>
      <c r="ER352" s="53"/>
      <c r="ES352" s="53"/>
      <c r="ET352" s="53"/>
      <c r="EU352" s="53"/>
      <c r="EV352" s="53"/>
      <c r="EW352" s="53"/>
      <c r="EX352" s="53"/>
      <c r="EY352" s="53"/>
      <c r="EZ352" s="53"/>
      <c r="FA352" s="53"/>
    </row>
    <row r="353" customFormat="1" spans="1:157">
      <c r="A353" s="53"/>
      <c r="B353" s="57" t="s">
        <v>16</v>
      </c>
      <c r="C353" s="57" t="s">
        <v>956</v>
      </c>
      <c r="D353" s="57" t="s">
        <v>14</v>
      </c>
      <c r="E353" s="58" t="s">
        <v>957</v>
      </c>
      <c r="F353" s="57" t="s">
        <v>958</v>
      </c>
      <c r="G353" s="59" t="s">
        <v>25</v>
      </c>
      <c r="H353" s="59">
        <v>21</v>
      </c>
      <c r="I353" s="66">
        <v>15.23</v>
      </c>
      <c r="J353" s="66">
        <v>18.65</v>
      </c>
      <c r="K353" s="66">
        <v>391.65</v>
      </c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53"/>
      <c r="BP353" s="53"/>
      <c r="BQ353" s="53"/>
      <c r="BR353" s="53"/>
      <c r="BS353" s="53"/>
      <c r="BT353" s="53"/>
      <c r="BU353" s="53"/>
      <c r="BV353" s="53"/>
      <c r="BW353" s="53"/>
      <c r="BX353" s="53"/>
      <c r="BY353" s="53"/>
      <c r="BZ353" s="53"/>
      <c r="CA353" s="53"/>
      <c r="CB353" s="53"/>
      <c r="CC353" s="53"/>
      <c r="CD353" s="53"/>
      <c r="CE353" s="53"/>
      <c r="CF353" s="53"/>
      <c r="CG353" s="53"/>
      <c r="CH353" s="53"/>
      <c r="CI353" s="53"/>
      <c r="CJ353" s="53"/>
      <c r="CK353" s="53"/>
      <c r="CL353" s="53"/>
      <c r="CM353" s="53"/>
      <c r="CN353" s="53"/>
      <c r="CO353" s="53"/>
      <c r="CP353" s="53"/>
      <c r="CQ353" s="53"/>
      <c r="CR353" s="53"/>
      <c r="CS353" s="53"/>
      <c r="CT353" s="53"/>
      <c r="CU353" s="53"/>
      <c r="CV353" s="53"/>
      <c r="CW353" s="53"/>
      <c r="CX353" s="53"/>
      <c r="CY353" s="53"/>
      <c r="CZ353" s="53"/>
      <c r="DA353" s="53"/>
      <c r="DB353" s="53"/>
      <c r="DC353" s="53"/>
      <c r="DD353" s="53"/>
      <c r="DE353" s="53"/>
      <c r="DF353" s="53"/>
      <c r="DG353" s="53"/>
      <c r="DH353" s="53"/>
      <c r="DI353" s="53"/>
      <c r="DJ353" s="53"/>
      <c r="DK353" s="53"/>
      <c r="DL353" s="53"/>
      <c r="DM353" s="53"/>
      <c r="DN353" s="53"/>
      <c r="DO353" s="53"/>
      <c r="DP353" s="53"/>
      <c r="DQ353" s="53"/>
      <c r="DR353" s="53"/>
      <c r="DS353" s="53"/>
      <c r="DT353" s="53"/>
      <c r="DU353" s="53"/>
      <c r="DV353" s="53"/>
      <c r="DW353" s="53"/>
      <c r="DX353" s="53"/>
      <c r="DY353" s="53"/>
      <c r="DZ353" s="53"/>
      <c r="EA353" s="53"/>
      <c r="EB353" s="53"/>
      <c r="EC353" s="53"/>
      <c r="ED353" s="53"/>
      <c r="EE353" s="53"/>
      <c r="EF353" s="53"/>
      <c r="EG353" s="53"/>
      <c r="EH353" s="53"/>
      <c r="EI353" s="53"/>
      <c r="EJ353" s="53"/>
      <c r="EK353" s="53"/>
      <c r="EL353" s="53"/>
      <c r="EM353" s="53"/>
      <c r="EN353" s="53"/>
      <c r="EO353" s="53"/>
      <c r="EP353" s="53"/>
      <c r="EQ353" s="53"/>
      <c r="ER353" s="53"/>
      <c r="ES353" s="53"/>
      <c r="ET353" s="53"/>
      <c r="EU353" s="53"/>
      <c r="EV353" s="53"/>
      <c r="EW353" s="53"/>
      <c r="EX353" s="53"/>
      <c r="EY353" s="53"/>
      <c r="EZ353" s="53"/>
      <c r="FA353" s="53"/>
    </row>
    <row r="354" customFormat="1" spans="1:157">
      <c r="A354" s="53"/>
      <c r="B354" s="57" t="s">
        <v>16</v>
      </c>
      <c r="C354" s="57" t="s">
        <v>959</v>
      </c>
      <c r="D354" s="57" t="s">
        <v>14</v>
      </c>
      <c r="E354" s="58" t="s">
        <v>960</v>
      </c>
      <c r="F354" s="57" t="s">
        <v>961</v>
      </c>
      <c r="G354" s="59" t="s">
        <v>25</v>
      </c>
      <c r="H354" s="59">
        <v>9</v>
      </c>
      <c r="I354" s="66">
        <v>13.67</v>
      </c>
      <c r="J354" s="66">
        <v>16.74</v>
      </c>
      <c r="K354" s="66">
        <v>150.66</v>
      </c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53"/>
      <c r="BP354" s="53"/>
      <c r="BQ354" s="53"/>
      <c r="BR354" s="53"/>
      <c r="BS354" s="53"/>
      <c r="BT354" s="53"/>
      <c r="BU354" s="53"/>
      <c r="BV354" s="53"/>
      <c r="BW354" s="53"/>
      <c r="BX354" s="53"/>
      <c r="BY354" s="53"/>
      <c r="BZ354" s="53"/>
      <c r="CA354" s="53"/>
      <c r="CB354" s="53"/>
      <c r="CC354" s="53"/>
      <c r="CD354" s="53"/>
      <c r="CE354" s="53"/>
      <c r="CF354" s="53"/>
      <c r="CG354" s="53"/>
      <c r="CH354" s="53"/>
      <c r="CI354" s="53"/>
      <c r="CJ354" s="53"/>
      <c r="CK354" s="53"/>
      <c r="CL354" s="53"/>
      <c r="CM354" s="53"/>
      <c r="CN354" s="53"/>
      <c r="CO354" s="53"/>
      <c r="CP354" s="53"/>
      <c r="CQ354" s="53"/>
      <c r="CR354" s="53"/>
      <c r="CS354" s="53"/>
      <c r="CT354" s="53"/>
      <c r="CU354" s="53"/>
      <c r="CV354" s="53"/>
      <c r="CW354" s="53"/>
      <c r="CX354" s="53"/>
      <c r="CY354" s="53"/>
      <c r="CZ354" s="53"/>
      <c r="DA354" s="53"/>
      <c r="DB354" s="53"/>
      <c r="DC354" s="53"/>
      <c r="DD354" s="53"/>
      <c r="DE354" s="53"/>
      <c r="DF354" s="53"/>
      <c r="DG354" s="53"/>
      <c r="DH354" s="53"/>
      <c r="DI354" s="53"/>
      <c r="DJ354" s="53"/>
      <c r="DK354" s="53"/>
      <c r="DL354" s="53"/>
      <c r="DM354" s="53"/>
      <c r="DN354" s="53"/>
      <c r="DO354" s="53"/>
      <c r="DP354" s="53"/>
      <c r="DQ354" s="53"/>
      <c r="DR354" s="53"/>
      <c r="DS354" s="53"/>
      <c r="DT354" s="53"/>
      <c r="DU354" s="53"/>
      <c r="DV354" s="53"/>
      <c r="DW354" s="53"/>
      <c r="DX354" s="53"/>
      <c r="DY354" s="53"/>
      <c r="DZ354" s="53"/>
      <c r="EA354" s="53"/>
      <c r="EB354" s="53"/>
      <c r="EC354" s="53"/>
      <c r="ED354" s="53"/>
      <c r="EE354" s="53"/>
      <c r="EF354" s="53"/>
      <c r="EG354" s="53"/>
      <c r="EH354" s="53"/>
      <c r="EI354" s="53"/>
      <c r="EJ354" s="53"/>
      <c r="EK354" s="53"/>
      <c r="EL354" s="53"/>
      <c r="EM354" s="53"/>
      <c r="EN354" s="53"/>
      <c r="EO354" s="53"/>
      <c r="EP354" s="53"/>
      <c r="EQ354" s="53"/>
      <c r="ER354" s="53"/>
      <c r="ES354" s="53"/>
      <c r="ET354" s="53"/>
      <c r="EU354" s="53"/>
      <c r="EV354" s="53"/>
      <c r="EW354" s="53"/>
      <c r="EX354" s="53"/>
      <c r="EY354" s="53"/>
      <c r="EZ354" s="53"/>
      <c r="FA354" s="53"/>
    </row>
    <row r="355" customFormat="1" spans="1:157">
      <c r="A355" s="53"/>
      <c r="B355" s="57" t="s">
        <v>16</v>
      </c>
      <c r="C355" s="57" t="s">
        <v>962</v>
      </c>
      <c r="D355" s="57" t="s">
        <v>14</v>
      </c>
      <c r="E355" s="58" t="s">
        <v>963</v>
      </c>
      <c r="F355" s="57" t="s">
        <v>964</v>
      </c>
      <c r="G355" s="59" t="s">
        <v>25</v>
      </c>
      <c r="H355" s="59">
        <v>6</v>
      </c>
      <c r="I355" s="66">
        <v>71.68</v>
      </c>
      <c r="J355" s="66">
        <v>87.78</v>
      </c>
      <c r="K355" s="66">
        <v>526.68</v>
      </c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53"/>
      <c r="BP355" s="53"/>
      <c r="BQ355" s="53"/>
      <c r="BR355" s="53"/>
      <c r="BS355" s="53"/>
      <c r="BT355" s="53"/>
      <c r="BU355" s="53"/>
      <c r="BV355" s="53"/>
      <c r="BW355" s="53"/>
      <c r="BX355" s="53"/>
      <c r="BY355" s="53"/>
      <c r="BZ355" s="53"/>
      <c r="CA355" s="53"/>
      <c r="CB355" s="53"/>
      <c r="CC355" s="53"/>
      <c r="CD355" s="53"/>
      <c r="CE355" s="53"/>
      <c r="CF355" s="53"/>
      <c r="CG355" s="53"/>
      <c r="CH355" s="53"/>
      <c r="CI355" s="53"/>
      <c r="CJ355" s="53"/>
      <c r="CK355" s="53"/>
      <c r="CL355" s="53"/>
      <c r="CM355" s="53"/>
      <c r="CN355" s="53"/>
      <c r="CO355" s="53"/>
      <c r="CP355" s="53"/>
      <c r="CQ355" s="53"/>
      <c r="CR355" s="53"/>
      <c r="CS355" s="53"/>
      <c r="CT355" s="53"/>
      <c r="CU355" s="53"/>
      <c r="CV355" s="53"/>
      <c r="CW355" s="53"/>
      <c r="CX355" s="53"/>
      <c r="CY355" s="53"/>
      <c r="CZ355" s="53"/>
      <c r="DA355" s="53"/>
      <c r="DB355" s="53"/>
      <c r="DC355" s="53"/>
      <c r="DD355" s="53"/>
      <c r="DE355" s="53"/>
      <c r="DF355" s="53"/>
      <c r="DG355" s="53"/>
      <c r="DH355" s="53"/>
      <c r="DI355" s="53"/>
      <c r="DJ355" s="53"/>
      <c r="DK355" s="53"/>
      <c r="DL355" s="53"/>
      <c r="DM355" s="53"/>
      <c r="DN355" s="53"/>
      <c r="DO355" s="53"/>
      <c r="DP355" s="53"/>
      <c r="DQ355" s="53"/>
      <c r="DR355" s="53"/>
      <c r="DS355" s="53"/>
      <c r="DT355" s="53"/>
      <c r="DU355" s="53"/>
      <c r="DV355" s="53"/>
      <c r="DW355" s="53"/>
      <c r="DX355" s="53"/>
      <c r="DY355" s="53"/>
      <c r="DZ355" s="53"/>
      <c r="EA355" s="53"/>
      <c r="EB355" s="53"/>
      <c r="EC355" s="53"/>
      <c r="ED355" s="53"/>
      <c r="EE355" s="53"/>
      <c r="EF355" s="53"/>
      <c r="EG355" s="53"/>
      <c r="EH355" s="53"/>
      <c r="EI355" s="53"/>
      <c r="EJ355" s="53"/>
      <c r="EK355" s="53"/>
      <c r="EL355" s="53"/>
      <c r="EM355" s="53"/>
      <c r="EN355" s="53"/>
      <c r="EO355" s="53"/>
      <c r="EP355" s="53"/>
      <c r="EQ355" s="53"/>
      <c r="ER355" s="53"/>
      <c r="ES355" s="53"/>
      <c r="ET355" s="53"/>
      <c r="EU355" s="53"/>
      <c r="EV355" s="53"/>
      <c r="EW355" s="53"/>
      <c r="EX355" s="53"/>
      <c r="EY355" s="53"/>
      <c r="EZ355" s="53"/>
      <c r="FA355" s="53"/>
    </row>
    <row r="356" customFormat="1" spans="1:157">
      <c r="A356" s="53"/>
      <c r="B356" s="57" t="s">
        <v>16</v>
      </c>
      <c r="C356" s="57" t="s">
        <v>965</v>
      </c>
      <c r="D356" s="57" t="s">
        <v>27</v>
      </c>
      <c r="E356" s="57" t="s">
        <v>966</v>
      </c>
      <c r="F356" s="57" t="s">
        <v>967</v>
      </c>
      <c r="G356" s="59" t="s">
        <v>25</v>
      </c>
      <c r="H356" s="59">
        <v>16</v>
      </c>
      <c r="I356" s="66">
        <v>28.12602</v>
      </c>
      <c r="J356" s="66">
        <f>I356*22.47%+I356</f>
        <v>34.445936694</v>
      </c>
      <c r="K356" s="66">
        <f>J356*H356</f>
        <v>551.134987104</v>
      </c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53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53"/>
      <c r="BP356" s="53"/>
      <c r="BQ356" s="53"/>
      <c r="BR356" s="53"/>
      <c r="BS356" s="53"/>
      <c r="BT356" s="53"/>
      <c r="BU356" s="53"/>
      <c r="BV356" s="53"/>
      <c r="BW356" s="53"/>
      <c r="BX356" s="53"/>
      <c r="BY356" s="53"/>
      <c r="BZ356" s="53"/>
      <c r="CA356" s="53"/>
      <c r="CB356" s="53"/>
      <c r="CC356" s="53"/>
      <c r="CD356" s="53"/>
      <c r="CE356" s="53"/>
      <c r="CF356" s="53"/>
      <c r="CG356" s="53"/>
      <c r="CH356" s="53"/>
      <c r="CI356" s="53"/>
      <c r="CJ356" s="53"/>
      <c r="CK356" s="53"/>
      <c r="CL356" s="53"/>
      <c r="CM356" s="53"/>
      <c r="CN356" s="53"/>
      <c r="CO356" s="53"/>
      <c r="CP356" s="53"/>
      <c r="CQ356" s="53"/>
      <c r="CR356" s="53"/>
      <c r="CS356" s="53"/>
      <c r="CT356" s="53"/>
      <c r="CU356" s="53"/>
      <c r="CV356" s="53"/>
      <c r="CW356" s="53"/>
      <c r="CX356" s="53"/>
      <c r="CY356" s="53"/>
      <c r="CZ356" s="53"/>
      <c r="DA356" s="53"/>
      <c r="DB356" s="53"/>
      <c r="DC356" s="53"/>
      <c r="DD356" s="53"/>
      <c r="DE356" s="53"/>
      <c r="DF356" s="53"/>
      <c r="DG356" s="53"/>
      <c r="DH356" s="53"/>
      <c r="DI356" s="53"/>
      <c r="DJ356" s="53"/>
      <c r="DK356" s="53"/>
      <c r="DL356" s="53"/>
      <c r="DM356" s="53"/>
      <c r="DN356" s="53"/>
      <c r="DO356" s="53"/>
      <c r="DP356" s="53"/>
      <c r="DQ356" s="53"/>
      <c r="DR356" s="53"/>
      <c r="DS356" s="53"/>
      <c r="DT356" s="53"/>
      <c r="DU356" s="53"/>
      <c r="DV356" s="53"/>
      <c r="DW356" s="53"/>
      <c r="DX356" s="53"/>
      <c r="DY356" s="53"/>
      <c r="DZ356" s="53"/>
      <c r="EA356" s="53"/>
      <c r="EB356" s="53"/>
      <c r="EC356" s="53"/>
      <c r="ED356" s="53"/>
      <c r="EE356" s="53"/>
      <c r="EF356" s="53"/>
      <c r="EG356" s="53"/>
      <c r="EH356" s="53"/>
      <c r="EI356" s="53"/>
      <c r="EJ356" s="53"/>
      <c r="EK356" s="53"/>
      <c r="EL356" s="53"/>
      <c r="EM356" s="53"/>
      <c r="EN356" s="53"/>
      <c r="EO356" s="53"/>
      <c r="EP356" s="53"/>
      <c r="EQ356" s="53"/>
      <c r="ER356" s="53"/>
      <c r="ES356" s="53"/>
      <c r="ET356" s="53"/>
      <c r="EU356" s="53"/>
      <c r="EV356" s="53"/>
      <c r="EW356" s="53"/>
      <c r="EX356" s="53"/>
      <c r="EY356" s="53"/>
      <c r="EZ356" s="53"/>
      <c r="FA356" s="53"/>
    </row>
    <row r="357" customFormat="1" spans="1:157">
      <c r="A357" s="53"/>
      <c r="B357" s="57" t="s">
        <v>16</v>
      </c>
      <c r="C357" s="57" t="s">
        <v>968</v>
      </c>
      <c r="D357" s="57" t="s">
        <v>27</v>
      </c>
      <c r="E357" s="57" t="s">
        <v>969</v>
      </c>
      <c r="F357" s="57" t="s">
        <v>970</v>
      </c>
      <c r="G357" s="59" t="s">
        <v>25</v>
      </c>
      <c r="H357" s="59">
        <v>2</v>
      </c>
      <c r="I357" s="66">
        <v>28.12602</v>
      </c>
      <c r="J357" s="66">
        <f>I357*22.47%+I357</f>
        <v>34.445936694</v>
      </c>
      <c r="K357" s="66">
        <f>J357*H357</f>
        <v>68.891873388</v>
      </c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53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53"/>
      <c r="BP357" s="53"/>
      <c r="BQ357" s="53"/>
      <c r="BR357" s="53"/>
      <c r="BS357" s="53"/>
      <c r="BT357" s="53"/>
      <c r="BU357" s="53"/>
      <c r="BV357" s="53"/>
      <c r="BW357" s="53"/>
      <c r="BX357" s="53"/>
      <c r="BY357" s="53"/>
      <c r="BZ357" s="53"/>
      <c r="CA357" s="53"/>
      <c r="CB357" s="53"/>
      <c r="CC357" s="53"/>
      <c r="CD357" s="53"/>
      <c r="CE357" s="53"/>
      <c r="CF357" s="53"/>
      <c r="CG357" s="53"/>
      <c r="CH357" s="53"/>
      <c r="CI357" s="53"/>
      <c r="CJ357" s="53"/>
      <c r="CK357" s="53"/>
      <c r="CL357" s="53"/>
      <c r="CM357" s="53"/>
      <c r="CN357" s="53"/>
      <c r="CO357" s="53"/>
      <c r="CP357" s="53"/>
      <c r="CQ357" s="53"/>
      <c r="CR357" s="53"/>
      <c r="CS357" s="53"/>
      <c r="CT357" s="53"/>
      <c r="CU357" s="53"/>
      <c r="CV357" s="53"/>
      <c r="CW357" s="53"/>
      <c r="CX357" s="53"/>
      <c r="CY357" s="53"/>
      <c r="CZ357" s="53"/>
      <c r="DA357" s="53"/>
      <c r="DB357" s="53"/>
      <c r="DC357" s="53"/>
      <c r="DD357" s="53"/>
      <c r="DE357" s="53"/>
      <c r="DF357" s="53"/>
      <c r="DG357" s="53"/>
      <c r="DH357" s="53"/>
      <c r="DI357" s="53"/>
      <c r="DJ357" s="53"/>
      <c r="DK357" s="53"/>
      <c r="DL357" s="53"/>
      <c r="DM357" s="53"/>
      <c r="DN357" s="53"/>
      <c r="DO357" s="53"/>
      <c r="DP357" s="53"/>
      <c r="DQ357" s="53"/>
      <c r="DR357" s="53"/>
      <c r="DS357" s="53"/>
      <c r="DT357" s="53"/>
      <c r="DU357" s="53"/>
      <c r="DV357" s="53"/>
      <c r="DW357" s="53"/>
      <c r="DX357" s="53"/>
      <c r="DY357" s="53"/>
      <c r="DZ357" s="53"/>
      <c r="EA357" s="53"/>
      <c r="EB357" s="53"/>
      <c r="EC357" s="53"/>
      <c r="ED357" s="53"/>
      <c r="EE357" s="53"/>
      <c r="EF357" s="53"/>
      <c r="EG357" s="53"/>
      <c r="EH357" s="53"/>
      <c r="EI357" s="53"/>
      <c r="EJ357" s="53"/>
      <c r="EK357" s="53"/>
      <c r="EL357" s="53"/>
      <c r="EM357" s="53"/>
      <c r="EN357" s="53"/>
      <c r="EO357" s="53"/>
      <c r="EP357" s="53"/>
      <c r="EQ357" s="53"/>
      <c r="ER357" s="53"/>
      <c r="ES357" s="53"/>
      <c r="ET357" s="53"/>
      <c r="EU357" s="53"/>
      <c r="EV357" s="53"/>
      <c r="EW357" s="53"/>
      <c r="EX357" s="53"/>
      <c r="EY357" s="53"/>
      <c r="EZ357" s="53"/>
      <c r="FA357" s="53"/>
    </row>
    <row r="358" customFormat="1" spans="1:157">
      <c r="A358" s="53"/>
      <c r="B358" s="57" t="s">
        <v>16</v>
      </c>
      <c r="C358" s="57" t="s">
        <v>971</v>
      </c>
      <c r="D358" s="57" t="s">
        <v>14</v>
      </c>
      <c r="E358" s="58" t="s">
        <v>871</v>
      </c>
      <c r="F358" s="57" t="s">
        <v>872</v>
      </c>
      <c r="G358" s="59" t="s">
        <v>25</v>
      </c>
      <c r="H358" s="59">
        <v>1</v>
      </c>
      <c r="I358" s="66">
        <v>14.77</v>
      </c>
      <c r="J358" s="66">
        <v>18.08</v>
      </c>
      <c r="K358" s="66">
        <v>18.08</v>
      </c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53"/>
      <c r="BP358" s="53"/>
      <c r="BQ358" s="53"/>
      <c r="BR358" s="53"/>
      <c r="BS358" s="53"/>
      <c r="BT358" s="53"/>
      <c r="BU358" s="53"/>
      <c r="BV358" s="53"/>
      <c r="BW358" s="53"/>
      <c r="BX358" s="53"/>
      <c r="BY358" s="53"/>
      <c r="BZ358" s="53"/>
      <c r="CA358" s="53"/>
      <c r="CB358" s="53"/>
      <c r="CC358" s="53"/>
      <c r="CD358" s="53"/>
      <c r="CE358" s="53"/>
      <c r="CF358" s="53"/>
      <c r="CG358" s="53"/>
      <c r="CH358" s="53"/>
      <c r="CI358" s="53"/>
      <c r="CJ358" s="53"/>
      <c r="CK358" s="53"/>
      <c r="CL358" s="53"/>
      <c r="CM358" s="53"/>
      <c r="CN358" s="53"/>
      <c r="CO358" s="53"/>
      <c r="CP358" s="53"/>
      <c r="CQ358" s="53"/>
      <c r="CR358" s="53"/>
      <c r="CS358" s="53"/>
      <c r="CT358" s="53"/>
      <c r="CU358" s="53"/>
      <c r="CV358" s="53"/>
      <c r="CW358" s="53"/>
      <c r="CX358" s="53"/>
      <c r="CY358" s="53"/>
      <c r="CZ358" s="53"/>
      <c r="DA358" s="53"/>
      <c r="DB358" s="53"/>
      <c r="DC358" s="53"/>
      <c r="DD358" s="53"/>
      <c r="DE358" s="53"/>
      <c r="DF358" s="53"/>
      <c r="DG358" s="53"/>
      <c r="DH358" s="53"/>
      <c r="DI358" s="53"/>
      <c r="DJ358" s="53"/>
      <c r="DK358" s="53"/>
      <c r="DL358" s="53"/>
      <c r="DM358" s="53"/>
      <c r="DN358" s="53"/>
      <c r="DO358" s="53"/>
      <c r="DP358" s="53"/>
      <c r="DQ358" s="53"/>
      <c r="DR358" s="53"/>
      <c r="DS358" s="53"/>
      <c r="DT358" s="53"/>
      <c r="DU358" s="53"/>
      <c r="DV358" s="53"/>
      <c r="DW358" s="53"/>
      <c r="DX358" s="53"/>
      <c r="DY358" s="53"/>
      <c r="DZ358" s="53"/>
      <c r="EA358" s="53"/>
      <c r="EB358" s="53"/>
      <c r="EC358" s="53"/>
      <c r="ED358" s="53"/>
      <c r="EE358" s="53"/>
      <c r="EF358" s="53"/>
      <c r="EG358" s="53"/>
      <c r="EH358" s="53"/>
      <c r="EI358" s="53"/>
      <c r="EJ358" s="53"/>
      <c r="EK358" s="53"/>
      <c r="EL358" s="53"/>
      <c r="EM358" s="53"/>
      <c r="EN358" s="53"/>
      <c r="EO358" s="53"/>
      <c r="EP358" s="53"/>
      <c r="EQ358" s="53"/>
      <c r="ER358" s="53"/>
      <c r="ES358" s="53"/>
      <c r="ET358" s="53"/>
      <c r="EU358" s="53"/>
      <c r="EV358" s="53"/>
      <c r="EW358" s="53"/>
      <c r="EX358" s="53"/>
      <c r="EY358" s="53"/>
      <c r="EZ358" s="53"/>
      <c r="FA358" s="53"/>
    </row>
    <row r="359" spans="2:11">
      <c r="B359" s="50" t="s">
        <v>72</v>
      </c>
      <c r="C359" s="50" t="s">
        <v>972</v>
      </c>
      <c r="D359" s="50" t="s">
        <v>14</v>
      </c>
      <c r="E359" s="51"/>
      <c r="F359" s="50" t="s">
        <v>874</v>
      </c>
      <c r="G359" s="52" t="s">
        <v>11</v>
      </c>
      <c r="H359" s="52">
        <v>0</v>
      </c>
      <c r="I359" s="64">
        <v>0</v>
      </c>
      <c r="J359" s="64">
        <f>I359*22.47%+I359</f>
        <v>0</v>
      </c>
      <c r="K359" s="64">
        <f>SUM(K360:K364)</f>
        <v>14951.04</v>
      </c>
    </row>
    <row r="360" customFormat="1" spans="1:157">
      <c r="A360" s="53"/>
      <c r="B360" s="57" t="s">
        <v>16</v>
      </c>
      <c r="C360" s="57" t="s">
        <v>973</v>
      </c>
      <c r="D360" s="57" t="s">
        <v>14</v>
      </c>
      <c r="E360" s="58" t="s">
        <v>876</v>
      </c>
      <c r="F360" s="57" t="s">
        <v>877</v>
      </c>
      <c r="G360" s="59" t="s">
        <v>25</v>
      </c>
      <c r="H360" s="59">
        <v>17</v>
      </c>
      <c r="I360" s="66">
        <v>502.6</v>
      </c>
      <c r="J360" s="66">
        <v>615.53</v>
      </c>
      <c r="K360" s="66">
        <v>10464.01</v>
      </c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53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3"/>
      <c r="DE360" s="53"/>
      <c r="DF360" s="53"/>
      <c r="DG360" s="53"/>
      <c r="DH360" s="53"/>
      <c r="DI360" s="53"/>
      <c r="DJ360" s="53"/>
      <c r="DK360" s="53"/>
      <c r="DL360" s="53"/>
      <c r="DM360" s="53"/>
      <c r="DN360" s="53"/>
      <c r="DO360" s="53"/>
      <c r="DP360" s="53"/>
      <c r="DQ360" s="53"/>
      <c r="DR360" s="53"/>
      <c r="DS360" s="53"/>
      <c r="DT360" s="53"/>
      <c r="DU360" s="53"/>
      <c r="DV360" s="53"/>
      <c r="DW360" s="53"/>
      <c r="DX360" s="53"/>
      <c r="DY360" s="53"/>
      <c r="DZ360" s="53"/>
      <c r="EA360" s="53"/>
      <c r="EB360" s="53"/>
      <c r="EC360" s="53"/>
      <c r="ED360" s="53"/>
      <c r="EE360" s="53"/>
      <c r="EF360" s="53"/>
      <c r="EG360" s="53"/>
      <c r="EH360" s="53"/>
      <c r="EI360" s="53"/>
      <c r="EJ360" s="53"/>
      <c r="EK360" s="53"/>
      <c r="EL360" s="53"/>
      <c r="EM360" s="53"/>
      <c r="EN360" s="53"/>
      <c r="EO360" s="53"/>
      <c r="EP360" s="53"/>
      <c r="EQ360" s="53"/>
      <c r="ER360" s="53"/>
      <c r="ES360" s="53"/>
      <c r="ET360" s="53"/>
      <c r="EU360" s="53"/>
      <c r="EV360" s="53"/>
      <c r="EW360" s="53"/>
      <c r="EX360" s="53"/>
      <c r="EY360" s="53"/>
      <c r="EZ360" s="53"/>
      <c r="FA360" s="53"/>
    </row>
    <row r="361" customFormat="1" spans="1:157">
      <c r="A361" s="53"/>
      <c r="B361" s="57" t="s">
        <v>16</v>
      </c>
      <c r="C361" s="57" t="s">
        <v>974</v>
      </c>
      <c r="D361" s="57" t="s">
        <v>14</v>
      </c>
      <c r="E361" s="58" t="s">
        <v>975</v>
      </c>
      <c r="F361" s="57" t="s">
        <v>976</v>
      </c>
      <c r="G361" s="59" t="s">
        <v>25</v>
      </c>
      <c r="H361" s="59">
        <v>17</v>
      </c>
      <c r="I361" s="66">
        <v>56.91</v>
      </c>
      <c r="J361" s="66">
        <v>69.69</v>
      </c>
      <c r="K361" s="66">
        <v>1184.73</v>
      </c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53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53"/>
      <c r="BB361" s="53"/>
      <c r="BC361" s="53"/>
      <c r="BD361" s="53"/>
      <c r="BE361" s="53"/>
      <c r="BF361" s="53"/>
      <c r="BG361" s="53"/>
      <c r="BH361" s="53"/>
      <c r="BI361" s="53"/>
      <c r="BJ361" s="53"/>
      <c r="BK361" s="53"/>
      <c r="BL361" s="53"/>
      <c r="BM361" s="53"/>
      <c r="BN361" s="53"/>
      <c r="BO361" s="53"/>
      <c r="BP361" s="53"/>
      <c r="BQ361" s="53"/>
      <c r="BR361" s="53"/>
      <c r="BS361" s="53"/>
      <c r="BT361" s="53"/>
      <c r="BU361" s="53"/>
      <c r="BV361" s="53"/>
      <c r="BW361" s="53"/>
      <c r="BX361" s="53"/>
      <c r="BY361" s="53"/>
      <c r="BZ361" s="53"/>
      <c r="CA361" s="53"/>
      <c r="CB361" s="53"/>
      <c r="CC361" s="53"/>
      <c r="CD361" s="53"/>
      <c r="CE361" s="53"/>
      <c r="CF361" s="53"/>
      <c r="CG361" s="53"/>
      <c r="CH361" s="53"/>
      <c r="CI361" s="53"/>
      <c r="CJ361" s="53"/>
      <c r="CK361" s="53"/>
      <c r="CL361" s="53"/>
      <c r="CM361" s="53"/>
      <c r="CN361" s="53"/>
      <c r="CO361" s="53"/>
      <c r="CP361" s="53"/>
      <c r="CQ361" s="53"/>
      <c r="CR361" s="53"/>
      <c r="CS361" s="53"/>
      <c r="CT361" s="53"/>
      <c r="CU361" s="53"/>
      <c r="CV361" s="53"/>
      <c r="CW361" s="53"/>
      <c r="CX361" s="53"/>
      <c r="CY361" s="53"/>
      <c r="CZ361" s="53"/>
      <c r="DA361" s="53"/>
      <c r="DB361" s="53"/>
      <c r="DC361" s="53"/>
      <c r="DD361" s="53"/>
      <c r="DE361" s="53"/>
      <c r="DF361" s="53"/>
      <c r="DG361" s="53"/>
      <c r="DH361" s="53"/>
      <c r="DI361" s="53"/>
      <c r="DJ361" s="53"/>
      <c r="DK361" s="53"/>
      <c r="DL361" s="53"/>
      <c r="DM361" s="53"/>
      <c r="DN361" s="53"/>
      <c r="DO361" s="53"/>
      <c r="DP361" s="53"/>
      <c r="DQ361" s="53"/>
      <c r="DR361" s="53"/>
      <c r="DS361" s="53"/>
      <c r="DT361" s="53"/>
      <c r="DU361" s="53"/>
      <c r="DV361" s="53"/>
      <c r="DW361" s="53"/>
      <c r="DX361" s="53"/>
      <c r="DY361" s="53"/>
      <c r="DZ361" s="53"/>
      <c r="EA361" s="53"/>
      <c r="EB361" s="53"/>
      <c r="EC361" s="53"/>
      <c r="ED361" s="53"/>
      <c r="EE361" s="53"/>
      <c r="EF361" s="53"/>
      <c r="EG361" s="53"/>
      <c r="EH361" s="53"/>
      <c r="EI361" s="53"/>
      <c r="EJ361" s="53"/>
      <c r="EK361" s="53"/>
      <c r="EL361" s="53"/>
      <c r="EM361" s="53"/>
      <c r="EN361" s="53"/>
      <c r="EO361" s="53"/>
      <c r="EP361" s="53"/>
      <c r="EQ361" s="53"/>
      <c r="ER361" s="53"/>
      <c r="ES361" s="53"/>
      <c r="ET361" s="53"/>
      <c r="EU361" s="53"/>
      <c r="EV361" s="53"/>
      <c r="EW361" s="53"/>
      <c r="EX361" s="53"/>
      <c r="EY361" s="53"/>
      <c r="EZ361" s="53"/>
      <c r="FA361" s="53"/>
    </row>
    <row r="362" customFormat="1" spans="1:157">
      <c r="A362" s="53"/>
      <c r="B362" s="57" t="s">
        <v>16</v>
      </c>
      <c r="C362" s="57" t="s">
        <v>977</v>
      </c>
      <c r="D362" s="57" t="s">
        <v>14</v>
      </c>
      <c r="E362" s="58" t="s">
        <v>978</v>
      </c>
      <c r="F362" s="57" t="s">
        <v>979</v>
      </c>
      <c r="G362" s="59" t="s">
        <v>25</v>
      </c>
      <c r="H362" s="59">
        <v>6</v>
      </c>
      <c r="I362" s="66">
        <v>81.3</v>
      </c>
      <c r="J362" s="66">
        <v>99.56</v>
      </c>
      <c r="K362" s="66">
        <v>597.36</v>
      </c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53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53"/>
      <c r="BB362" s="53"/>
      <c r="BC362" s="53"/>
      <c r="BD362" s="53"/>
      <c r="BE362" s="53"/>
      <c r="BF362" s="53"/>
      <c r="BG362" s="53"/>
      <c r="BH362" s="53"/>
      <c r="BI362" s="53"/>
      <c r="BJ362" s="53"/>
      <c r="BK362" s="53"/>
      <c r="BL362" s="53"/>
      <c r="BM362" s="53"/>
      <c r="BN362" s="53"/>
      <c r="BO362" s="53"/>
      <c r="BP362" s="53"/>
      <c r="BQ362" s="53"/>
      <c r="BR362" s="53"/>
      <c r="BS362" s="53"/>
      <c r="BT362" s="53"/>
      <c r="BU362" s="53"/>
      <c r="BV362" s="53"/>
      <c r="BW362" s="53"/>
      <c r="BX362" s="53"/>
      <c r="BY362" s="53"/>
      <c r="BZ362" s="53"/>
      <c r="CA362" s="53"/>
      <c r="CB362" s="53"/>
      <c r="CC362" s="53"/>
      <c r="CD362" s="53"/>
      <c r="CE362" s="53"/>
      <c r="CF362" s="53"/>
      <c r="CG362" s="53"/>
      <c r="CH362" s="53"/>
      <c r="CI362" s="53"/>
      <c r="CJ362" s="53"/>
      <c r="CK362" s="53"/>
      <c r="CL362" s="53"/>
      <c r="CM362" s="53"/>
      <c r="CN362" s="53"/>
      <c r="CO362" s="53"/>
      <c r="CP362" s="53"/>
      <c r="CQ362" s="53"/>
      <c r="CR362" s="53"/>
      <c r="CS362" s="53"/>
      <c r="CT362" s="53"/>
      <c r="CU362" s="53"/>
      <c r="CV362" s="53"/>
      <c r="CW362" s="53"/>
      <c r="CX362" s="53"/>
      <c r="CY362" s="53"/>
      <c r="CZ362" s="53"/>
      <c r="DA362" s="53"/>
      <c r="DB362" s="53"/>
      <c r="DC362" s="53"/>
      <c r="DD362" s="53"/>
      <c r="DE362" s="53"/>
      <c r="DF362" s="53"/>
      <c r="DG362" s="53"/>
      <c r="DH362" s="53"/>
      <c r="DI362" s="53"/>
      <c r="DJ362" s="53"/>
      <c r="DK362" s="53"/>
      <c r="DL362" s="53"/>
      <c r="DM362" s="53"/>
      <c r="DN362" s="53"/>
      <c r="DO362" s="53"/>
      <c r="DP362" s="53"/>
      <c r="DQ362" s="53"/>
      <c r="DR362" s="53"/>
      <c r="DS362" s="53"/>
      <c r="DT362" s="53"/>
      <c r="DU362" s="53"/>
      <c r="DV362" s="53"/>
      <c r="DW362" s="53"/>
      <c r="DX362" s="53"/>
      <c r="DY362" s="53"/>
      <c r="DZ362" s="53"/>
      <c r="EA362" s="53"/>
      <c r="EB362" s="53"/>
      <c r="EC362" s="53"/>
      <c r="ED362" s="53"/>
      <c r="EE362" s="53"/>
      <c r="EF362" s="53"/>
      <c r="EG362" s="53"/>
      <c r="EH362" s="53"/>
      <c r="EI362" s="53"/>
      <c r="EJ362" s="53"/>
      <c r="EK362" s="53"/>
      <c r="EL362" s="53"/>
      <c r="EM362" s="53"/>
      <c r="EN362" s="53"/>
      <c r="EO362" s="53"/>
      <c r="EP362" s="53"/>
      <c r="EQ362" s="53"/>
      <c r="ER362" s="53"/>
      <c r="ES362" s="53"/>
      <c r="ET362" s="53"/>
      <c r="EU362" s="53"/>
      <c r="EV362" s="53"/>
      <c r="EW362" s="53"/>
      <c r="EX362" s="53"/>
      <c r="EY362" s="53"/>
      <c r="EZ362" s="53"/>
      <c r="FA362" s="53"/>
    </row>
    <row r="363" customFormat="1" spans="1:157">
      <c r="A363" s="53"/>
      <c r="B363" s="57" t="s">
        <v>16</v>
      </c>
      <c r="C363" s="57" t="s">
        <v>980</v>
      </c>
      <c r="D363" s="57" t="s">
        <v>14</v>
      </c>
      <c r="E363" s="58" t="s">
        <v>981</v>
      </c>
      <c r="F363" s="57" t="s">
        <v>982</v>
      </c>
      <c r="G363" s="59" t="s">
        <v>25</v>
      </c>
      <c r="H363" s="59">
        <v>28</v>
      </c>
      <c r="I363" s="66">
        <v>14.81</v>
      </c>
      <c r="J363" s="66">
        <v>18.13</v>
      </c>
      <c r="K363" s="66">
        <v>507.64</v>
      </c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53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53"/>
      <c r="BP363" s="53"/>
      <c r="BQ363" s="53"/>
      <c r="BR363" s="53"/>
      <c r="BS363" s="53"/>
      <c r="BT363" s="53"/>
      <c r="BU363" s="53"/>
      <c r="BV363" s="53"/>
      <c r="BW363" s="53"/>
      <c r="BX363" s="53"/>
      <c r="BY363" s="53"/>
      <c r="BZ363" s="53"/>
      <c r="CA363" s="53"/>
      <c r="CB363" s="53"/>
      <c r="CC363" s="53"/>
      <c r="CD363" s="53"/>
      <c r="CE363" s="53"/>
      <c r="CF363" s="53"/>
      <c r="CG363" s="53"/>
      <c r="CH363" s="53"/>
      <c r="CI363" s="53"/>
      <c r="CJ363" s="53"/>
      <c r="CK363" s="53"/>
      <c r="CL363" s="53"/>
      <c r="CM363" s="53"/>
      <c r="CN363" s="53"/>
      <c r="CO363" s="53"/>
      <c r="CP363" s="53"/>
      <c r="CQ363" s="53"/>
      <c r="CR363" s="53"/>
      <c r="CS363" s="53"/>
      <c r="CT363" s="53"/>
      <c r="CU363" s="53"/>
      <c r="CV363" s="53"/>
      <c r="CW363" s="53"/>
      <c r="CX363" s="53"/>
      <c r="CY363" s="53"/>
      <c r="CZ363" s="53"/>
      <c r="DA363" s="53"/>
      <c r="DB363" s="53"/>
      <c r="DC363" s="53"/>
      <c r="DD363" s="53"/>
      <c r="DE363" s="53"/>
      <c r="DF363" s="53"/>
      <c r="DG363" s="53"/>
      <c r="DH363" s="53"/>
      <c r="DI363" s="53"/>
      <c r="DJ363" s="53"/>
      <c r="DK363" s="53"/>
      <c r="DL363" s="53"/>
      <c r="DM363" s="53"/>
      <c r="DN363" s="53"/>
      <c r="DO363" s="53"/>
      <c r="DP363" s="53"/>
      <c r="DQ363" s="53"/>
      <c r="DR363" s="53"/>
      <c r="DS363" s="53"/>
      <c r="DT363" s="53"/>
      <c r="DU363" s="53"/>
      <c r="DV363" s="53"/>
      <c r="DW363" s="53"/>
      <c r="DX363" s="53"/>
      <c r="DY363" s="53"/>
      <c r="DZ363" s="53"/>
      <c r="EA363" s="53"/>
      <c r="EB363" s="53"/>
      <c r="EC363" s="53"/>
      <c r="ED363" s="53"/>
      <c r="EE363" s="53"/>
      <c r="EF363" s="53"/>
      <c r="EG363" s="53"/>
      <c r="EH363" s="53"/>
      <c r="EI363" s="53"/>
      <c r="EJ363" s="53"/>
      <c r="EK363" s="53"/>
      <c r="EL363" s="53"/>
      <c r="EM363" s="53"/>
      <c r="EN363" s="53"/>
      <c r="EO363" s="53"/>
      <c r="EP363" s="53"/>
      <c r="EQ363" s="53"/>
      <c r="ER363" s="53"/>
      <c r="ES363" s="53"/>
      <c r="ET363" s="53"/>
      <c r="EU363" s="53"/>
      <c r="EV363" s="53"/>
      <c r="EW363" s="53"/>
      <c r="EX363" s="53"/>
      <c r="EY363" s="53"/>
      <c r="EZ363" s="53"/>
      <c r="FA363" s="53"/>
    </row>
    <row r="364" customFormat="1" spans="1:157">
      <c r="A364" s="53"/>
      <c r="B364" s="57" t="s">
        <v>16</v>
      </c>
      <c r="C364" s="57" t="s">
        <v>983</v>
      </c>
      <c r="D364" s="57" t="s">
        <v>14</v>
      </c>
      <c r="E364" s="58" t="s">
        <v>984</v>
      </c>
      <c r="F364" s="57" t="s">
        <v>985</v>
      </c>
      <c r="G364" s="59" t="s">
        <v>25</v>
      </c>
      <c r="H364" s="59">
        <v>7</v>
      </c>
      <c r="I364" s="66">
        <v>256.31</v>
      </c>
      <c r="J364" s="66">
        <v>313.9</v>
      </c>
      <c r="K364" s="66">
        <v>2197.3</v>
      </c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53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53"/>
      <c r="BP364" s="53"/>
      <c r="BQ364" s="53"/>
      <c r="BR364" s="53"/>
      <c r="BS364" s="53"/>
      <c r="BT364" s="53"/>
      <c r="BU364" s="53"/>
      <c r="BV364" s="53"/>
      <c r="BW364" s="53"/>
      <c r="BX364" s="53"/>
      <c r="BY364" s="53"/>
      <c r="BZ364" s="53"/>
      <c r="CA364" s="53"/>
      <c r="CB364" s="53"/>
      <c r="CC364" s="53"/>
      <c r="CD364" s="53"/>
      <c r="CE364" s="53"/>
      <c r="CF364" s="53"/>
      <c r="CG364" s="53"/>
      <c r="CH364" s="53"/>
      <c r="CI364" s="53"/>
      <c r="CJ364" s="53"/>
      <c r="CK364" s="53"/>
      <c r="CL364" s="53"/>
      <c r="CM364" s="53"/>
      <c r="CN364" s="53"/>
      <c r="CO364" s="53"/>
      <c r="CP364" s="53"/>
      <c r="CQ364" s="53"/>
      <c r="CR364" s="53"/>
      <c r="CS364" s="53"/>
      <c r="CT364" s="53"/>
      <c r="CU364" s="53"/>
      <c r="CV364" s="53"/>
      <c r="CW364" s="53"/>
      <c r="CX364" s="53"/>
      <c r="CY364" s="53"/>
      <c r="CZ364" s="53"/>
      <c r="DA364" s="53"/>
      <c r="DB364" s="53"/>
      <c r="DC364" s="53"/>
      <c r="DD364" s="53"/>
      <c r="DE364" s="53"/>
      <c r="DF364" s="53"/>
      <c r="DG364" s="53"/>
      <c r="DH364" s="53"/>
      <c r="DI364" s="53"/>
      <c r="DJ364" s="53"/>
      <c r="DK364" s="53"/>
      <c r="DL364" s="53"/>
      <c r="DM364" s="53"/>
      <c r="DN364" s="53"/>
      <c r="DO364" s="53"/>
      <c r="DP364" s="53"/>
      <c r="DQ364" s="53"/>
      <c r="DR364" s="53"/>
      <c r="DS364" s="53"/>
      <c r="DT364" s="53"/>
      <c r="DU364" s="53"/>
      <c r="DV364" s="53"/>
      <c r="DW364" s="53"/>
      <c r="DX364" s="53"/>
      <c r="DY364" s="53"/>
      <c r="DZ364" s="53"/>
      <c r="EA364" s="53"/>
      <c r="EB364" s="53"/>
      <c r="EC364" s="53"/>
      <c r="ED364" s="53"/>
      <c r="EE364" s="53"/>
      <c r="EF364" s="53"/>
      <c r="EG364" s="53"/>
      <c r="EH364" s="53"/>
      <c r="EI364" s="53"/>
      <c r="EJ364" s="53"/>
      <c r="EK364" s="53"/>
      <c r="EL364" s="53"/>
      <c r="EM364" s="53"/>
      <c r="EN364" s="53"/>
      <c r="EO364" s="53"/>
      <c r="EP364" s="53"/>
      <c r="EQ364" s="53"/>
      <c r="ER364" s="53"/>
      <c r="ES364" s="53"/>
      <c r="ET364" s="53"/>
      <c r="EU364" s="53"/>
      <c r="EV364" s="53"/>
      <c r="EW364" s="53"/>
      <c r="EX364" s="53"/>
      <c r="EY364" s="53"/>
      <c r="EZ364" s="53"/>
      <c r="FA364" s="53"/>
    </row>
    <row r="365" spans="2:11">
      <c r="B365" s="50" t="s">
        <v>72</v>
      </c>
      <c r="C365" s="50" t="s">
        <v>986</v>
      </c>
      <c r="D365" s="50" t="s">
        <v>14</v>
      </c>
      <c r="E365" s="51"/>
      <c r="F365" s="50" t="s">
        <v>987</v>
      </c>
      <c r="G365" s="52" t="s">
        <v>11</v>
      </c>
      <c r="H365" s="52">
        <v>0</v>
      </c>
      <c r="I365" s="64">
        <v>0</v>
      </c>
      <c r="J365" s="64">
        <f>I365*22.47%+I365</f>
        <v>0</v>
      </c>
      <c r="K365" s="64">
        <f>SUM(K366:K368)</f>
        <v>27895.86</v>
      </c>
    </row>
    <row r="366" customFormat="1" spans="1:157">
      <c r="A366" s="53"/>
      <c r="B366" s="57" t="s">
        <v>16</v>
      </c>
      <c r="C366" s="57" t="s">
        <v>988</v>
      </c>
      <c r="D366" s="57" t="s">
        <v>14</v>
      </c>
      <c r="E366" s="58" t="s">
        <v>989</v>
      </c>
      <c r="F366" s="57" t="s">
        <v>990</v>
      </c>
      <c r="G366" s="59" t="s">
        <v>25</v>
      </c>
      <c r="H366" s="59">
        <v>1</v>
      </c>
      <c r="I366" s="66">
        <v>10105.32</v>
      </c>
      <c r="J366" s="66">
        <v>12375.98</v>
      </c>
      <c r="K366" s="66">
        <v>12375.98</v>
      </c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53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53"/>
      <c r="BB366" s="53"/>
      <c r="BC366" s="53"/>
      <c r="BD366" s="53"/>
      <c r="BE366" s="53"/>
      <c r="BF366" s="53"/>
      <c r="BG366" s="53"/>
      <c r="BH366" s="53"/>
      <c r="BI366" s="53"/>
      <c r="BJ366" s="53"/>
      <c r="BK366" s="53"/>
      <c r="BL366" s="53"/>
      <c r="BM366" s="53"/>
      <c r="BN366" s="53"/>
      <c r="BO366" s="53"/>
      <c r="BP366" s="53"/>
      <c r="BQ366" s="53"/>
      <c r="BR366" s="53"/>
      <c r="BS366" s="53"/>
      <c r="BT366" s="53"/>
      <c r="BU366" s="53"/>
      <c r="BV366" s="53"/>
      <c r="BW366" s="53"/>
      <c r="BX366" s="53"/>
      <c r="BY366" s="53"/>
      <c r="BZ366" s="53"/>
      <c r="CA366" s="53"/>
      <c r="CB366" s="53"/>
      <c r="CC366" s="53"/>
      <c r="CD366" s="53"/>
      <c r="CE366" s="53"/>
      <c r="CF366" s="53"/>
      <c r="CG366" s="53"/>
      <c r="CH366" s="53"/>
      <c r="CI366" s="53"/>
      <c r="CJ366" s="53"/>
      <c r="CK366" s="53"/>
      <c r="CL366" s="53"/>
      <c r="CM366" s="53"/>
      <c r="CN366" s="53"/>
      <c r="CO366" s="53"/>
      <c r="CP366" s="53"/>
      <c r="CQ366" s="53"/>
      <c r="CR366" s="53"/>
      <c r="CS366" s="53"/>
      <c r="CT366" s="53"/>
      <c r="CU366" s="53"/>
      <c r="CV366" s="53"/>
      <c r="CW366" s="53"/>
      <c r="CX366" s="53"/>
      <c r="CY366" s="53"/>
      <c r="CZ366" s="53"/>
      <c r="DA366" s="53"/>
      <c r="DB366" s="53"/>
      <c r="DC366" s="53"/>
      <c r="DD366" s="53"/>
      <c r="DE366" s="53"/>
      <c r="DF366" s="53"/>
      <c r="DG366" s="53"/>
      <c r="DH366" s="53"/>
      <c r="DI366" s="53"/>
      <c r="DJ366" s="53"/>
      <c r="DK366" s="53"/>
      <c r="DL366" s="53"/>
      <c r="DM366" s="53"/>
      <c r="DN366" s="53"/>
      <c r="DO366" s="53"/>
      <c r="DP366" s="53"/>
      <c r="DQ366" s="53"/>
      <c r="DR366" s="53"/>
      <c r="DS366" s="53"/>
      <c r="DT366" s="53"/>
      <c r="DU366" s="53"/>
      <c r="DV366" s="53"/>
      <c r="DW366" s="53"/>
      <c r="DX366" s="53"/>
      <c r="DY366" s="53"/>
      <c r="DZ366" s="53"/>
      <c r="EA366" s="53"/>
      <c r="EB366" s="53"/>
      <c r="EC366" s="53"/>
      <c r="ED366" s="53"/>
      <c r="EE366" s="53"/>
      <c r="EF366" s="53"/>
      <c r="EG366" s="53"/>
      <c r="EH366" s="53"/>
      <c r="EI366" s="53"/>
      <c r="EJ366" s="53"/>
      <c r="EK366" s="53"/>
      <c r="EL366" s="53"/>
      <c r="EM366" s="53"/>
      <c r="EN366" s="53"/>
      <c r="EO366" s="53"/>
      <c r="EP366" s="53"/>
      <c r="EQ366" s="53"/>
      <c r="ER366" s="53"/>
      <c r="ES366" s="53"/>
      <c r="ET366" s="53"/>
      <c r="EU366" s="53"/>
      <c r="EV366" s="53"/>
      <c r="EW366" s="53"/>
      <c r="EX366" s="53"/>
      <c r="EY366" s="53"/>
      <c r="EZ366" s="53"/>
      <c r="FA366" s="53"/>
    </row>
    <row r="367" customFormat="1" spans="1:157">
      <c r="A367" s="53"/>
      <c r="B367" s="57" t="s">
        <v>16</v>
      </c>
      <c r="C367" s="57" t="s">
        <v>991</v>
      </c>
      <c r="D367" s="57" t="s">
        <v>14</v>
      </c>
      <c r="E367" s="58" t="s">
        <v>992</v>
      </c>
      <c r="F367" s="57" t="s">
        <v>993</v>
      </c>
      <c r="G367" s="59" t="s">
        <v>25</v>
      </c>
      <c r="H367" s="59">
        <v>1</v>
      </c>
      <c r="I367" s="66">
        <v>5418.49</v>
      </c>
      <c r="J367" s="66">
        <v>6636.02</v>
      </c>
      <c r="K367" s="66">
        <v>6636.02</v>
      </c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53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53"/>
      <c r="BB367" s="53"/>
      <c r="BC367" s="53"/>
      <c r="BD367" s="53"/>
      <c r="BE367" s="53"/>
      <c r="BF367" s="53"/>
      <c r="BG367" s="53"/>
      <c r="BH367" s="53"/>
      <c r="BI367" s="53"/>
      <c r="BJ367" s="53"/>
      <c r="BK367" s="53"/>
      <c r="BL367" s="53"/>
      <c r="BM367" s="53"/>
      <c r="BN367" s="53"/>
      <c r="BO367" s="53"/>
      <c r="BP367" s="53"/>
      <c r="BQ367" s="53"/>
      <c r="BR367" s="53"/>
      <c r="BS367" s="53"/>
      <c r="BT367" s="53"/>
      <c r="BU367" s="53"/>
      <c r="BV367" s="53"/>
      <c r="BW367" s="53"/>
      <c r="BX367" s="53"/>
      <c r="BY367" s="53"/>
      <c r="BZ367" s="53"/>
      <c r="CA367" s="53"/>
      <c r="CB367" s="53"/>
      <c r="CC367" s="53"/>
      <c r="CD367" s="53"/>
      <c r="CE367" s="53"/>
      <c r="CF367" s="53"/>
      <c r="CG367" s="53"/>
      <c r="CH367" s="53"/>
      <c r="CI367" s="53"/>
      <c r="CJ367" s="53"/>
      <c r="CK367" s="53"/>
      <c r="CL367" s="53"/>
      <c r="CM367" s="53"/>
      <c r="CN367" s="53"/>
      <c r="CO367" s="53"/>
      <c r="CP367" s="53"/>
      <c r="CQ367" s="53"/>
      <c r="CR367" s="53"/>
      <c r="CS367" s="53"/>
      <c r="CT367" s="53"/>
      <c r="CU367" s="53"/>
      <c r="CV367" s="53"/>
      <c r="CW367" s="53"/>
      <c r="CX367" s="53"/>
      <c r="CY367" s="53"/>
      <c r="CZ367" s="53"/>
      <c r="DA367" s="53"/>
      <c r="DB367" s="53"/>
      <c r="DC367" s="53"/>
      <c r="DD367" s="53"/>
      <c r="DE367" s="53"/>
      <c r="DF367" s="53"/>
      <c r="DG367" s="53"/>
      <c r="DH367" s="53"/>
      <c r="DI367" s="53"/>
      <c r="DJ367" s="53"/>
      <c r="DK367" s="53"/>
      <c r="DL367" s="53"/>
      <c r="DM367" s="53"/>
      <c r="DN367" s="53"/>
      <c r="DO367" s="53"/>
      <c r="DP367" s="53"/>
      <c r="DQ367" s="53"/>
      <c r="DR367" s="53"/>
      <c r="DS367" s="53"/>
      <c r="DT367" s="53"/>
      <c r="DU367" s="53"/>
      <c r="DV367" s="53"/>
      <c r="DW367" s="53"/>
      <c r="DX367" s="53"/>
      <c r="DY367" s="53"/>
      <c r="DZ367" s="53"/>
      <c r="EA367" s="53"/>
      <c r="EB367" s="53"/>
      <c r="EC367" s="53"/>
      <c r="ED367" s="53"/>
      <c r="EE367" s="53"/>
      <c r="EF367" s="53"/>
      <c r="EG367" s="53"/>
      <c r="EH367" s="53"/>
      <c r="EI367" s="53"/>
      <c r="EJ367" s="53"/>
      <c r="EK367" s="53"/>
      <c r="EL367" s="53"/>
      <c r="EM367" s="53"/>
      <c r="EN367" s="53"/>
      <c r="EO367" s="53"/>
      <c r="EP367" s="53"/>
      <c r="EQ367" s="53"/>
      <c r="ER367" s="53"/>
      <c r="ES367" s="53"/>
      <c r="ET367" s="53"/>
      <c r="EU367" s="53"/>
      <c r="EV367" s="53"/>
      <c r="EW367" s="53"/>
      <c r="EX367" s="53"/>
      <c r="EY367" s="53"/>
      <c r="EZ367" s="53"/>
      <c r="FA367" s="53"/>
    </row>
    <row r="368" customFormat="1" spans="1:157">
      <c r="A368" s="53"/>
      <c r="B368" s="57" t="s">
        <v>16</v>
      </c>
      <c r="C368" s="57" t="s">
        <v>994</v>
      </c>
      <c r="D368" s="57" t="s">
        <v>14</v>
      </c>
      <c r="E368" s="58" t="s">
        <v>995</v>
      </c>
      <c r="F368" s="57" t="s">
        <v>996</v>
      </c>
      <c r="G368" s="59" t="s">
        <v>25</v>
      </c>
      <c r="H368" s="59">
        <v>1</v>
      </c>
      <c r="I368" s="66">
        <v>7253.91</v>
      </c>
      <c r="J368" s="66">
        <v>8883.86</v>
      </c>
      <c r="K368" s="66">
        <v>8883.86</v>
      </c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53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53"/>
      <c r="BB368" s="53"/>
      <c r="BC368" s="53"/>
      <c r="BD368" s="53"/>
      <c r="BE368" s="53"/>
      <c r="BF368" s="53"/>
      <c r="BG368" s="53"/>
      <c r="BH368" s="53"/>
      <c r="BI368" s="53"/>
      <c r="BJ368" s="53"/>
      <c r="BK368" s="53"/>
      <c r="BL368" s="53"/>
      <c r="BM368" s="53"/>
      <c r="BN368" s="53"/>
      <c r="BO368" s="53"/>
      <c r="BP368" s="53"/>
      <c r="BQ368" s="53"/>
      <c r="BR368" s="53"/>
      <c r="BS368" s="53"/>
      <c r="BT368" s="53"/>
      <c r="BU368" s="53"/>
      <c r="BV368" s="53"/>
      <c r="BW368" s="53"/>
      <c r="BX368" s="53"/>
      <c r="BY368" s="53"/>
      <c r="BZ368" s="53"/>
      <c r="CA368" s="53"/>
      <c r="CB368" s="53"/>
      <c r="CC368" s="53"/>
      <c r="CD368" s="53"/>
      <c r="CE368" s="53"/>
      <c r="CF368" s="53"/>
      <c r="CG368" s="53"/>
      <c r="CH368" s="53"/>
      <c r="CI368" s="53"/>
      <c r="CJ368" s="53"/>
      <c r="CK368" s="53"/>
      <c r="CL368" s="53"/>
      <c r="CM368" s="53"/>
      <c r="CN368" s="53"/>
      <c r="CO368" s="53"/>
      <c r="CP368" s="53"/>
      <c r="CQ368" s="53"/>
      <c r="CR368" s="53"/>
      <c r="CS368" s="53"/>
      <c r="CT368" s="53"/>
      <c r="CU368" s="53"/>
      <c r="CV368" s="53"/>
      <c r="CW368" s="53"/>
      <c r="CX368" s="53"/>
      <c r="CY368" s="53"/>
      <c r="CZ368" s="53"/>
      <c r="DA368" s="53"/>
      <c r="DB368" s="53"/>
      <c r="DC368" s="53"/>
      <c r="DD368" s="53"/>
      <c r="DE368" s="53"/>
      <c r="DF368" s="53"/>
      <c r="DG368" s="53"/>
      <c r="DH368" s="53"/>
      <c r="DI368" s="53"/>
      <c r="DJ368" s="53"/>
      <c r="DK368" s="53"/>
      <c r="DL368" s="53"/>
      <c r="DM368" s="53"/>
      <c r="DN368" s="53"/>
      <c r="DO368" s="53"/>
      <c r="DP368" s="53"/>
      <c r="DQ368" s="53"/>
      <c r="DR368" s="53"/>
      <c r="DS368" s="53"/>
      <c r="DT368" s="53"/>
      <c r="DU368" s="53"/>
      <c r="DV368" s="53"/>
      <c r="DW368" s="53"/>
      <c r="DX368" s="53"/>
      <c r="DY368" s="53"/>
      <c r="DZ368" s="53"/>
      <c r="EA368" s="53"/>
      <c r="EB368" s="53"/>
      <c r="EC368" s="53"/>
      <c r="ED368" s="53"/>
      <c r="EE368" s="53"/>
      <c r="EF368" s="53"/>
      <c r="EG368" s="53"/>
      <c r="EH368" s="53"/>
      <c r="EI368" s="53"/>
      <c r="EJ368" s="53"/>
      <c r="EK368" s="53"/>
      <c r="EL368" s="53"/>
      <c r="EM368" s="53"/>
      <c r="EN368" s="53"/>
      <c r="EO368" s="53"/>
      <c r="EP368" s="53"/>
      <c r="EQ368" s="53"/>
      <c r="ER368" s="53"/>
      <c r="ES368" s="53"/>
      <c r="ET368" s="53"/>
      <c r="EU368" s="53"/>
      <c r="EV368" s="53"/>
      <c r="EW368" s="53"/>
      <c r="EX368" s="53"/>
      <c r="EY368" s="53"/>
      <c r="EZ368" s="53"/>
      <c r="FA368" s="53"/>
    </row>
    <row r="369" spans="2:11">
      <c r="B369" s="50" t="s">
        <v>72</v>
      </c>
      <c r="C369" s="50" t="s">
        <v>997</v>
      </c>
      <c r="D369" s="50" t="s">
        <v>14</v>
      </c>
      <c r="E369" s="51"/>
      <c r="F369" s="50" t="s">
        <v>998</v>
      </c>
      <c r="G369" s="52" t="s">
        <v>11</v>
      </c>
      <c r="H369" s="52">
        <v>0</v>
      </c>
      <c r="I369" s="64">
        <v>0</v>
      </c>
      <c r="J369" s="64">
        <f>I369*22.47%+I369</f>
        <v>0</v>
      </c>
      <c r="K369" s="64">
        <f>SUM(K370:K380)</f>
        <v>17894.58</v>
      </c>
    </row>
    <row r="370" customFormat="1" spans="1:157">
      <c r="A370" s="53"/>
      <c r="B370" s="57" t="s">
        <v>16</v>
      </c>
      <c r="C370" s="57" t="s">
        <v>999</v>
      </c>
      <c r="D370" s="57" t="s">
        <v>14</v>
      </c>
      <c r="E370" s="58" t="s">
        <v>933</v>
      </c>
      <c r="F370" s="57" t="s">
        <v>934</v>
      </c>
      <c r="G370" s="59" t="s">
        <v>25</v>
      </c>
      <c r="H370" s="59">
        <v>46</v>
      </c>
      <c r="I370" s="66">
        <v>13.62</v>
      </c>
      <c r="J370" s="66">
        <v>16.68</v>
      </c>
      <c r="K370" s="66">
        <v>767.28</v>
      </c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3"/>
      <c r="DE370" s="53"/>
      <c r="DF370" s="53"/>
      <c r="DG370" s="53"/>
      <c r="DH370" s="53"/>
      <c r="DI370" s="53"/>
      <c r="DJ370" s="53"/>
      <c r="DK370" s="53"/>
      <c r="DL370" s="53"/>
      <c r="DM370" s="53"/>
      <c r="DN370" s="53"/>
      <c r="DO370" s="53"/>
      <c r="DP370" s="53"/>
      <c r="DQ370" s="53"/>
      <c r="DR370" s="53"/>
      <c r="DS370" s="53"/>
      <c r="DT370" s="53"/>
      <c r="DU370" s="53"/>
      <c r="DV370" s="53"/>
      <c r="DW370" s="53"/>
      <c r="DX370" s="53"/>
      <c r="DY370" s="53"/>
      <c r="DZ370" s="53"/>
      <c r="EA370" s="53"/>
      <c r="EB370" s="53"/>
      <c r="EC370" s="53"/>
      <c r="ED370" s="53"/>
      <c r="EE370" s="53"/>
      <c r="EF370" s="53"/>
      <c r="EG370" s="53"/>
      <c r="EH370" s="53"/>
      <c r="EI370" s="53"/>
      <c r="EJ370" s="53"/>
      <c r="EK370" s="53"/>
      <c r="EL370" s="53"/>
      <c r="EM370" s="53"/>
      <c r="EN370" s="53"/>
      <c r="EO370" s="53"/>
      <c r="EP370" s="53"/>
      <c r="EQ370" s="53"/>
      <c r="ER370" s="53"/>
      <c r="ES370" s="53"/>
      <c r="ET370" s="53"/>
      <c r="EU370" s="53"/>
      <c r="EV370" s="53"/>
      <c r="EW370" s="53"/>
      <c r="EX370" s="53"/>
      <c r="EY370" s="53"/>
      <c r="EZ370" s="53"/>
      <c r="FA370" s="53"/>
    </row>
    <row r="371" customFormat="1" spans="1:157">
      <c r="A371" s="53"/>
      <c r="B371" s="57" t="s">
        <v>16</v>
      </c>
      <c r="C371" s="57" t="s">
        <v>1000</v>
      </c>
      <c r="D371" s="57" t="s">
        <v>14</v>
      </c>
      <c r="E371" s="58" t="s">
        <v>1001</v>
      </c>
      <c r="F371" s="57" t="s">
        <v>1002</v>
      </c>
      <c r="G371" s="59" t="s">
        <v>25</v>
      </c>
      <c r="H371" s="59">
        <v>248</v>
      </c>
      <c r="I371" s="66">
        <v>7.65</v>
      </c>
      <c r="J371" s="66">
        <v>9.36</v>
      </c>
      <c r="K371" s="66">
        <v>2321.28</v>
      </c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53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53"/>
      <c r="BP371" s="53"/>
      <c r="BQ371" s="53"/>
      <c r="BR371" s="53"/>
      <c r="BS371" s="53"/>
      <c r="BT371" s="53"/>
      <c r="BU371" s="53"/>
      <c r="BV371" s="53"/>
      <c r="BW371" s="53"/>
      <c r="BX371" s="53"/>
      <c r="BY371" s="53"/>
      <c r="BZ371" s="53"/>
      <c r="CA371" s="53"/>
      <c r="CB371" s="53"/>
      <c r="CC371" s="53"/>
      <c r="CD371" s="53"/>
      <c r="CE371" s="53"/>
      <c r="CF371" s="53"/>
      <c r="CG371" s="53"/>
      <c r="CH371" s="53"/>
      <c r="CI371" s="53"/>
      <c r="CJ371" s="53"/>
      <c r="CK371" s="53"/>
      <c r="CL371" s="53"/>
      <c r="CM371" s="53"/>
      <c r="CN371" s="53"/>
      <c r="CO371" s="53"/>
      <c r="CP371" s="53"/>
      <c r="CQ371" s="53"/>
      <c r="CR371" s="53"/>
      <c r="CS371" s="53"/>
      <c r="CT371" s="53"/>
      <c r="CU371" s="53"/>
      <c r="CV371" s="53"/>
      <c r="CW371" s="53"/>
      <c r="CX371" s="53"/>
      <c r="CY371" s="53"/>
      <c r="CZ371" s="53"/>
      <c r="DA371" s="53"/>
      <c r="DB371" s="53"/>
      <c r="DC371" s="53"/>
      <c r="DD371" s="53"/>
      <c r="DE371" s="53"/>
      <c r="DF371" s="53"/>
      <c r="DG371" s="53"/>
      <c r="DH371" s="53"/>
      <c r="DI371" s="53"/>
      <c r="DJ371" s="53"/>
      <c r="DK371" s="53"/>
      <c r="DL371" s="53"/>
      <c r="DM371" s="53"/>
      <c r="DN371" s="53"/>
      <c r="DO371" s="53"/>
      <c r="DP371" s="53"/>
      <c r="DQ371" s="53"/>
      <c r="DR371" s="53"/>
      <c r="DS371" s="53"/>
      <c r="DT371" s="53"/>
      <c r="DU371" s="53"/>
      <c r="DV371" s="53"/>
      <c r="DW371" s="53"/>
      <c r="DX371" s="53"/>
      <c r="DY371" s="53"/>
      <c r="DZ371" s="53"/>
      <c r="EA371" s="53"/>
      <c r="EB371" s="53"/>
      <c r="EC371" s="53"/>
      <c r="ED371" s="53"/>
      <c r="EE371" s="53"/>
      <c r="EF371" s="53"/>
      <c r="EG371" s="53"/>
      <c r="EH371" s="53"/>
      <c r="EI371" s="53"/>
      <c r="EJ371" s="53"/>
      <c r="EK371" s="53"/>
      <c r="EL371" s="53"/>
      <c r="EM371" s="53"/>
      <c r="EN371" s="53"/>
      <c r="EO371" s="53"/>
      <c r="EP371" s="53"/>
      <c r="EQ371" s="53"/>
      <c r="ER371" s="53"/>
      <c r="ES371" s="53"/>
      <c r="ET371" s="53"/>
      <c r="EU371" s="53"/>
      <c r="EV371" s="53"/>
      <c r="EW371" s="53"/>
      <c r="EX371" s="53"/>
      <c r="EY371" s="53"/>
      <c r="EZ371" s="53"/>
      <c r="FA371" s="53"/>
    </row>
    <row r="372" customFormat="1" spans="1:157">
      <c r="A372" s="53"/>
      <c r="B372" s="57" t="s">
        <v>16</v>
      </c>
      <c r="C372" s="57" t="s">
        <v>1003</v>
      </c>
      <c r="D372" s="57" t="s">
        <v>14</v>
      </c>
      <c r="E372" s="58" t="s">
        <v>1004</v>
      </c>
      <c r="F372" s="57" t="s">
        <v>1005</v>
      </c>
      <c r="G372" s="59" t="s">
        <v>25</v>
      </c>
      <c r="H372" s="59">
        <v>2</v>
      </c>
      <c r="I372" s="66">
        <v>17.11</v>
      </c>
      <c r="J372" s="66">
        <v>20.95</v>
      </c>
      <c r="K372" s="66">
        <v>41.9</v>
      </c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53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53"/>
      <c r="BP372" s="53"/>
      <c r="BQ372" s="53"/>
      <c r="BR372" s="53"/>
      <c r="BS372" s="53"/>
      <c r="BT372" s="53"/>
      <c r="BU372" s="53"/>
      <c r="BV372" s="53"/>
      <c r="BW372" s="53"/>
      <c r="BX372" s="53"/>
      <c r="BY372" s="53"/>
      <c r="BZ372" s="53"/>
      <c r="CA372" s="53"/>
      <c r="CB372" s="53"/>
      <c r="CC372" s="53"/>
      <c r="CD372" s="53"/>
      <c r="CE372" s="53"/>
      <c r="CF372" s="53"/>
      <c r="CG372" s="53"/>
      <c r="CH372" s="53"/>
      <c r="CI372" s="53"/>
      <c r="CJ372" s="53"/>
      <c r="CK372" s="53"/>
      <c r="CL372" s="53"/>
      <c r="CM372" s="53"/>
      <c r="CN372" s="53"/>
      <c r="CO372" s="53"/>
      <c r="CP372" s="53"/>
      <c r="CQ372" s="53"/>
      <c r="CR372" s="53"/>
      <c r="CS372" s="53"/>
      <c r="CT372" s="53"/>
      <c r="CU372" s="53"/>
      <c r="CV372" s="53"/>
      <c r="CW372" s="53"/>
      <c r="CX372" s="53"/>
      <c r="CY372" s="53"/>
      <c r="CZ372" s="53"/>
      <c r="DA372" s="53"/>
      <c r="DB372" s="53"/>
      <c r="DC372" s="53"/>
      <c r="DD372" s="53"/>
      <c r="DE372" s="53"/>
      <c r="DF372" s="53"/>
      <c r="DG372" s="53"/>
      <c r="DH372" s="53"/>
      <c r="DI372" s="53"/>
      <c r="DJ372" s="53"/>
      <c r="DK372" s="53"/>
      <c r="DL372" s="53"/>
      <c r="DM372" s="53"/>
      <c r="DN372" s="53"/>
      <c r="DO372" s="53"/>
      <c r="DP372" s="53"/>
      <c r="DQ372" s="53"/>
      <c r="DR372" s="53"/>
      <c r="DS372" s="53"/>
      <c r="DT372" s="53"/>
      <c r="DU372" s="53"/>
      <c r="DV372" s="53"/>
      <c r="DW372" s="53"/>
      <c r="DX372" s="53"/>
      <c r="DY372" s="53"/>
      <c r="DZ372" s="53"/>
      <c r="EA372" s="53"/>
      <c r="EB372" s="53"/>
      <c r="EC372" s="53"/>
      <c r="ED372" s="53"/>
      <c r="EE372" s="53"/>
      <c r="EF372" s="53"/>
      <c r="EG372" s="53"/>
      <c r="EH372" s="53"/>
      <c r="EI372" s="53"/>
      <c r="EJ372" s="53"/>
      <c r="EK372" s="53"/>
      <c r="EL372" s="53"/>
      <c r="EM372" s="53"/>
      <c r="EN372" s="53"/>
      <c r="EO372" s="53"/>
      <c r="EP372" s="53"/>
      <c r="EQ372" s="53"/>
      <c r="ER372" s="53"/>
      <c r="ES372" s="53"/>
      <c r="ET372" s="53"/>
      <c r="EU372" s="53"/>
      <c r="EV372" s="53"/>
      <c r="EW372" s="53"/>
      <c r="EX372" s="53"/>
      <c r="EY372" s="53"/>
      <c r="EZ372" s="53"/>
      <c r="FA372" s="53"/>
    </row>
    <row r="373" customFormat="1" spans="1:157">
      <c r="A373" s="53"/>
      <c r="B373" s="57" t="s">
        <v>16</v>
      </c>
      <c r="C373" s="57" t="s">
        <v>1006</v>
      </c>
      <c r="D373" s="57" t="s">
        <v>14</v>
      </c>
      <c r="E373" s="58" t="s">
        <v>957</v>
      </c>
      <c r="F373" s="57" t="s">
        <v>958</v>
      </c>
      <c r="G373" s="59" t="s">
        <v>25</v>
      </c>
      <c r="H373" s="59">
        <v>39</v>
      </c>
      <c r="I373" s="66">
        <v>15.23</v>
      </c>
      <c r="J373" s="66">
        <v>18.65</v>
      </c>
      <c r="K373" s="66">
        <v>727.35</v>
      </c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53"/>
      <c r="BP373" s="53"/>
      <c r="BQ373" s="53"/>
      <c r="BR373" s="53"/>
      <c r="BS373" s="53"/>
      <c r="BT373" s="53"/>
      <c r="BU373" s="53"/>
      <c r="BV373" s="53"/>
      <c r="BW373" s="53"/>
      <c r="BX373" s="53"/>
      <c r="BY373" s="53"/>
      <c r="BZ373" s="53"/>
      <c r="CA373" s="53"/>
      <c r="CB373" s="53"/>
      <c r="CC373" s="53"/>
      <c r="CD373" s="53"/>
      <c r="CE373" s="53"/>
      <c r="CF373" s="53"/>
      <c r="CG373" s="53"/>
      <c r="CH373" s="53"/>
      <c r="CI373" s="53"/>
      <c r="CJ373" s="53"/>
      <c r="CK373" s="53"/>
      <c r="CL373" s="53"/>
      <c r="CM373" s="53"/>
      <c r="CN373" s="53"/>
      <c r="CO373" s="53"/>
      <c r="CP373" s="53"/>
      <c r="CQ373" s="53"/>
      <c r="CR373" s="53"/>
      <c r="CS373" s="53"/>
      <c r="CT373" s="53"/>
      <c r="CU373" s="53"/>
      <c r="CV373" s="53"/>
      <c r="CW373" s="53"/>
      <c r="CX373" s="53"/>
      <c r="CY373" s="53"/>
      <c r="CZ373" s="53"/>
      <c r="DA373" s="53"/>
      <c r="DB373" s="53"/>
      <c r="DC373" s="53"/>
      <c r="DD373" s="53"/>
      <c r="DE373" s="53"/>
      <c r="DF373" s="53"/>
      <c r="DG373" s="53"/>
      <c r="DH373" s="53"/>
      <c r="DI373" s="53"/>
      <c r="DJ373" s="53"/>
      <c r="DK373" s="53"/>
      <c r="DL373" s="53"/>
      <c r="DM373" s="53"/>
      <c r="DN373" s="53"/>
      <c r="DO373" s="53"/>
      <c r="DP373" s="53"/>
      <c r="DQ373" s="53"/>
      <c r="DR373" s="53"/>
      <c r="DS373" s="53"/>
      <c r="DT373" s="53"/>
      <c r="DU373" s="53"/>
      <c r="DV373" s="53"/>
      <c r="DW373" s="53"/>
      <c r="DX373" s="53"/>
      <c r="DY373" s="53"/>
      <c r="DZ373" s="53"/>
      <c r="EA373" s="53"/>
      <c r="EB373" s="53"/>
      <c r="EC373" s="53"/>
      <c r="ED373" s="53"/>
      <c r="EE373" s="53"/>
      <c r="EF373" s="53"/>
      <c r="EG373" s="53"/>
      <c r="EH373" s="53"/>
      <c r="EI373" s="53"/>
      <c r="EJ373" s="53"/>
      <c r="EK373" s="53"/>
      <c r="EL373" s="53"/>
      <c r="EM373" s="53"/>
      <c r="EN373" s="53"/>
      <c r="EO373" s="53"/>
      <c r="EP373" s="53"/>
      <c r="EQ373" s="53"/>
      <c r="ER373" s="53"/>
      <c r="ES373" s="53"/>
      <c r="ET373" s="53"/>
      <c r="EU373" s="53"/>
      <c r="EV373" s="53"/>
      <c r="EW373" s="53"/>
      <c r="EX373" s="53"/>
      <c r="EY373" s="53"/>
      <c r="EZ373" s="53"/>
      <c r="FA373" s="53"/>
    </row>
    <row r="374" customFormat="1" spans="1:157">
      <c r="A374" s="53"/>
      <c r="B374" s="57" t="s">
        <v>16</v>
      </c>
      <c r="C374" s="57" t="s">
        <v>1007</v>
      </c>
      <c r="D374" s="57" t="s">
        <v>14</v>
      </c>
      <c r="E374" s="58" t="s">
        <v>1008</v>
      </c>
      <c r="F374" s="57" t="s">
        <v>1009</v>
      </c>
      <c r="G374" s="59" t="s">
        <v>25</v>
      </c>
      <c r="H374" s="59">
        <v>2</v>
      </c>
      <c r="I374" s="66">
        <v>4.66</v>
      </c>
      <c r="J374" s="66">
        <v>5.7</v>
      </c>
      <c r="K374" s="66">
        <v>11.4</v>
      </c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53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53"/>
      <c r="BB374" s="53"/>
      <c r="BC374" s="53"/>
      <c r="BD374" s="53"/>
      <c r="BE374" s="53"/>
      <c r="BF374" s="53"/>
      <c r="BG374" s="53"/>
      <c r="BH374" s="53"/>
      <c r="BI374" s="53"/>
      <c r="BJ374" s="53"/>
      <c r="BK374" s="53"/>
      <c r="BL374" s="53"/>
      <c r="BM374" s="53"/>
      <c r="BN374" s="53"/>
      <c r="BO374" s="53"/>
      <c r="BP374" s="53"/>
      <c r="BQ374" s="53"/>
      <c r="BR374" s="53"/>
      <c r="BS374" s="53"/>
      <c r="BT374" s="53"/>
      <c r="BU374" s="53"/>
      <c r="BV374" s="53"/>
      <c r="BW374" s="53"/>
      <c r="BX374" s="53"/>
      <c r="BY374" s="53"/>
      <c r="BZ374" s="53"/>
      <c r="CA374" s="53"/>
      <c r="CB374" s="53"/>
      <c r="CC374" s="53"/>
      <c r="CD374" s="53"/>
      <c r="CE374" s="53"/>
      <c r="CF374" s="53"/>
      <c r="CG374" s="53"/>
      <c r="CH374" s="53"/>
      <c r="CI374" s="53"/>
      <c r="CJ374" s="53"/>
      <c r="CK374" s="53"/>
      <c r="CL374" s="53"/>
      <c r="CM374" s="53"/>
      <c r="CN374" s="53"/>
      <c r="CO374" s="53"/>
      <c r="CP374" s="53"/>
      <c r="CQ374" s="53"/>
      <c r="CR374" s="53"/>
      <c r="CS374" s="53"/>
      <c r="CT374" s="53"/>
      <c r="CU374" s="53"/>
      <c r="CV374" s="53"/>
      <c r="CW374" s="53"/>
      <c r="CX374" s="53"/>
      <c r="CY374" s="53"/>
      <c r="CZ374" s="53"/>
      <c r="DA374" s="53"/>
      <c r="DB374" s="53"/>
      <c r="DC374" s="53"/>
      <c r="DD374" s="53"/>
      <c r="DE374" s="53"/>
      <c r="DF374" s="53"/>
      <c r="DG374" s="53"/>
      <c r="DH374" s="53"/>
      <c r="DI374" s="53"/>
      <c r="DJ374" s="53"/>
      <c r="DK374" s="53"/>
      <c r="DL374" s="53"/>
      <c r="DM374" s="53"/>
      <c r="DN374" s="53"/>
      <c r="DO374" s="53"/>
      <c r="DP374" s="53"/>
      <c r="DQ374" s="53"/>
      <c r="DR374" s="53"/>
      <c r="DS374" s="53"/>
      <c r="DT374" s="53"/>
      <c r="DU374" s="53"/>
      <c r="DV374" s="53"/>
      <c r="DW374" s="53"/>
      <c r="DX374" s="53"/>
      <c r="DY374" s="53"/>
      <c r="DZ374" s="53"/>
      <c r="EA374" s="53"/>
      <c r="EB374" s="53"/>
      <c r="EC374" s="53"/>
      <c r="ED374" s="53"/>
      <c r="EE374" s="53"/>
      <c r="EF374" s="53"/>
      <c r="EG374" s="53"/>
      <c r="EH374" s="53"/>
      <c r="EI374" s="53"/>
      <c r="EJ374" s="53"/>
      <c r="EK374" s="53"/>
      <c r="EL374" s="53"/>
      <c r="EM374" s="53"/>
      <c r="EN374" s="53"/>
      <c r="EO374" s="53"/>
      <c r="EP374" s="53"/>
      <c r="EQ374" s="53"/>
      <c r="ER374" s="53"/>
      <c r="ES374" s="53"/>
      <c r="ET374" s="53"/>
      <c r="EU374" s="53"/>
      <c r="EV374" s="53"/>
      <c r="EW374" s="53"/>
      <c r="EX374" s="53"/>
      <c r="EY374" s="53"/>
      <c r="EZ374" s="53"/>
      <c r="FA374" s="53"/>
    </row>
    <row r="375" customFormat="1" spans="1:157">
      <c r="A375" s="53"/>
      <c r="B375" s="57" t="s">
        <v>16</v>
      </c>
      <c r="C375" s="57" t="s">
        <v>1010</v>
      </c>
      <c r="D375" s="57" t="s">
        <v>14</v>
      </c>
      <c r="E375" s="58" t="s">
        <v>1011</v>
      </c>
      <c r="F375" s="57" t="s">
        <v>1012</v>
      </c>
      <c r="G375" s="59" t="s">
        <v>25</v>
      </c>
      <c r="H375" s="59">
        <v>24</v>
      </c>
      <c r="I375" s="66">
        <v>8.53</v>
      </c>
      <c r="J375" s="66">
        <v>10.44</v>
      </c>
      <c r="K375" s="66">
        <v>250.56</v>
      </c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53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53"/>
      <c r="BP375" s="53"/>
      <c r="BQ375" s="53"/>
      <c r="BR375" s="53"/>
      <c r="BS375" s="53"/>
      <c r="BT375" s="53"/>
      <c r="BU375" s="53"/>
      <c r="BV375" s="53"/>
      <c r="BW375" s="53"/>
      <c r="BX375" s="53"/>
      <c r="BY375" s="53"/>
      <c r="BZ375" s="53"/>
      <c r="CA375" s="53"/>
      <c r="CB375" s="53"/>
      <c r="CC375" s="53"/>
      <c r="CD375" s="53"/>
      <c r="CE375" s="53"/>
      <c r="CF375" s="53"/>
      <c r="CG375" s="53"/>
      <c r="CH375" s="53"/>
      <c r="CI375" s="53"/>
      <c r="CJ375" s="53"/>
      <c r="CK375" s="53"/>
      <c r="CL375" s="53"/>
      <c r="CM375" s="53"/>
      <c r="CN375" s="53"/>
      <c r="CO375" s="53"/>
      <c r="CP375" s="53"/>
      <c r="CQ375" s="53"/>
      <c r="CR375" s="53"/>
      <c r="CS375" s="53"/>
      <c r="CT375" s="53"/>
      <c r="CU375" s="53"/>
      <c r="CV375" s="53"/>
      <c r="CW375" s="53"/>
      <c r="CX375" s="53"/>
      <c r="CY375" s="53"/>
      <c r="CZ375" s="53"/>
      <c r="DA375" s="53"/>
      <c r="DB375" s="53"/>
      <c r="DC375" s="53"/>
      <c r="DD375" s="53"/>
      <c r="DE375" s="53"/>
      <c r="DF375" s="53"/>
      <c r="DG375" s="53"/>
      <c r="DH375" s="53"/>
      <c r="DI375" s="53"/>
      <c r="DJ375" s="53"/>
      <c r="DK375" s="53"/>
      <c r="DL375" s="53"/>
      <c r="DM375" s="53"/>
      <c r="DN375" s="53"/>
      <c r="DO375" s="53"/>
      <c r="DP375" s="53"/>
      <c r="DQ375" s="53"/>
      <c r="DR375" s="53"/>
      <c r="DS375" s="53"/>
      <c r="DT375" s="53"/>
      <c r="DU375" s="53"/>
      <c r="DV375" s="53"/>
      <c r="DW375" s="53"/>
      <c r="DX375" s="53"/>
      <c r="DY375" s="53"/>
      <c r="DZ375" s="53"/>
      <c r="EA375" s="53"/>
      <c r="EB375" s="53"/>
      <c r="EC375" s="53"/>
      <c r="ED375" s="53"/>
      <c r="EE375" s="53"/>
      <c r="EF375" s="53"/>
      <c r="EG375" s="53"/>
      <c r="EH375" s="53"/>
      <c r="EI375" s="53"/>
      <c r="EJ375" s="53"/>
      <c r="EK375" s="53"/>
      <c r="EL375" s="53"/>
      <c r="EM375" s="53"/>
      <c r="EN375" s="53"/>
      <c r="EO375" s="53"/>
      <c r="EP375" s="53"/>
      <c r="EQ375" s="53"/>
      <c r="ER375" s="53"/>
      <c r="ES375" s="53"/>
      <c r="ET375" s="53"/>
      <c r="EU375" s="53"/>
      <c r="EV375" s="53"/>
      <c r="EW375" s="53"/>
      <c r="EX375" s="53"/>
      <c r="EY375" s="53"/>
      <c r="EZ375" s="53"/>
      <c r="FA375" s="53"/>
    </row>
    <row r="376" customFormat="1" spans="1:157">
      <c r="A376" s="53"/>
      <c r="B376" s="57" t="s">
        <v>16</v>
      </c>
      <c r="C376" s="57" t="s">
        <v>1013</v>
      </c>
      <c r="D376" s="57" t="s">
        <v>14</v>
      </c>
      <c r="E376" s="58" t="s">
        <v>897</v>
      </c>
      <c r="F376" s="57" t="s">
        <v>898</v>
      </c>
      <c r="G376" s="59" t="s">
        <v>32</v>
      </c>
      <c r="H376" s="59">
        <v>388.2</v>
      </c>
      <c r="I376" s="66">
        <v>25.36</v>
      </c>
      <c r="J376" s="66">
        <v>31.05</v>
      </c>
      <c r="K376" s="66">
        <v>12053.61</v>
      </c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53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53"/>
      <c r="BB376" s="53"/>
      <c r="BC376" s="53"/>
      <c r="BD376" s="53"/>
      <c r="BE376" s="53"/>
      <c r="BF376" s="53"/>
      <c r="BG376" s="53"/>
      <c r="BH376" s="53"/>
      <c r="BI376" s="53"/>
      <c r="BJ376" s="53"/>
      <c r="BK376" s="53"/>
      <c r="BL376" s="53"/>
      <c r="BM376" s="53"/>
      <c r="BN376" s="53"/>
      <c r="BO376" s="53"/>
      <c r="BP376" s="53"/>
      <c r="BQ376" s="53"/>
      <c r="BR376" s="53"/>
      <c r="BS376" s="53"/>
      <c r="BT376" s="53"/>
      <c r="BU376" s="53"/>
      <c r="BV376" s="53"/>
      <c r="BW376" s="53"/>
      <c r="BX376" s="53"/>
      <c r="BY376" s="53"/>
      <c r="BZ376" s="53"/>
      <c r="CA376" s="53"/>
      <c r="CB376" s="53"/>
      <c r="CC376" s="53"/>
      <c r="CD376" s="53"/>
      <c r="CE376" s="53"/>
      <c r="CF376" s="53"/>
      <c r="CG376" s="53"/>
      <c r="CH376" s="53"/>
      <c r="CI376" s="53"/>
      <c r="CJ376" s="53"/>
      <c r="CK376" s="53"/>
      <c r="CL376" s="53"/>
      <c r="CM376" s="53"/>
      <c r="CN376" s="53"/>
      <c r="CO376" s="53"/>
      <c r="CP376" s="53"/>
      <c r="CQ376" s="53"/>
      <c r="CR376" s="53"/>
      <c r="CS376" s="53"/>
      <c r="CT376" s="53"/>
      <c r="CU376" s="53"/>
      <c r="CV376" s="53"/>
      <c r="CW376" s="53"/>
      <c r="CX376" s="53"/>
      <c r="CY376" s="53"/>
      <c r="CZ376" s="53"/>
      <c r="DA376" s="53"/>
      <c r="DB376" s="53"/>
      <c r="DC376" s="53"/>
      <c r="DD376" s="53"/>
      <c r="DE376" s="53"/>
      <c r="DF376" s="53"/>
      <c r="DG376" s="53"/>
      <c r="DH376" s="53"/>
      <c r="DI376" s="53"/>
      <c r="DJ376" s="53"/>
      <c r="DK376" s="53"/>
      <c r="DL376" s="53"/>
      <c r="DM376" s="53"/>
      <c r="DN376" s="53"/>
      <c r="DO376" s="53"/>
      <c r="DP376" s="53"/>
      <c r="DQ376" s="53"/>
      <c r="DR376" s="53"/>
      <c r="DS376" s="53"/>
      <c r="DT376" s="53"/>
      <c r="DU376" s="53"/>
      <c r="DV376" s="53"/>
      <c r="DW376" s="53"/>
      <c r="DX376" s="53"/>
      <c r="DY376" s="53"/>
      <c r="DZ376" s="53"/>
      <c r="EA376" s="53"/>
      <c r="EB376" s="53"/>
      <c r="EC376" s="53"/>
      <c r="ED376" s="53"/>
      <c r="EE376" s="53"/>
      <c r="EF376" s="53"/>
      <c r="EG376" s="53"/>
      <c r="EH376" s="53"/>
      <c r="EI376" s="53"/>
      <c r="EJ376" s="53"/>
      <c r="EK376" s="53"/>
      <c r="EL376" s="53"/>
      <c r="EM376" s="53"/>
      <c r="EN376" s="53"/>
      <c r="EO376" s="53"/>
      <c r="EP376" s="53"/>
      <c r="EQ376" s="53"/>
      <c r="ER376" s="53"/>
      <c r="ES376" s="53"/>
      <c r="ET376" s="53"/>
      <c r="EU376" s="53"/>
      <c r="EV376" s="53"/>
      <c r="EW376" s="53"/>
      <c r="EX376" s="53"/>
      <c r="EY376" s="53"/>
      <c r="EZ376" s="53"/>
      <c r="FA376" s="53"/>
    </row>
    <row r="377" customFormat="1" spans="1:157">
      <c r="A377" s="53"/>
      <c r="B377" s="57" t="s">
        <v>16</v>
      </c>
      <c r="C377" s="57" t="s">
        <v>1014</v>
      </c>
      <c r="D377" s="57" t="s">
        <v>14</v>
      </c>
      <c r="E377" s="58" t="s">
        <v>1015</v>
      </c>
      <c r="F377" s="57" t="s">
        <v>1016</v>
      </c>
      <c r="G377" s="59" t="s">
        <v>25</v>
      </c>
      <c r="H377" s="59">
        <v>2</v>
      </c>
      <c r="I377" s="66">
        <v>67.28</v>
      </c>
      <c r="J377" s="66">
        <v>82.39</v>
      </c>
      <c r="K377" s="66">
        <v>164.78</v>
      </c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53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53"/>
      <c r="BB377" s="53"/>
      <c r="BC377" s="53"/>
      <c r="BD377" s="53"/>
      <c r="BE377" s="53"/>
      <c r="BF377" s="53"/>
      <c r="BG377" s="53"/>
      <c r="BH377" s="53"/>
      <c r="BI377" s="53"/>
      <c r="BJ377" s="53"/>
      <c r="BK377" s="53"/>
      <c r="BL377" s="53"/>
      <c r="BM377" s="53"/>
      <c r="BN377" s="53"/>
      <c r="BO377" s="53"/>
      <c r="BP377" s="53"/>
      <c r="BQ377" s="53"/>
      <c r="BR377" s="53"/>
      <c r="BS377" s="53"/>
      <c r="BT377" s="53"/>
      <c r="BU377" s="53"/>
      <c r="BV377" s="53"/>
      <c r="BW377" s="53"/>
      <c r="BX377" s="53"/>
      <c r="BY377" s="53"/>
      <c r="BZ377" s="53"/>
      <c r="CA377" s="53"/>
      <c r="CB377" s="53"/>
      <c r="CC377" s="53"/>
      <c r="CD377" s="53"/>
      <c r="CE377" s="53"/>
      <c r="CF377" s="53"/>
      <c r="CG377" s="53"/>
      <c r="CH377" s="53"/>
      <c r="CI377" s="53"/>
      <c r="CJ377" s="53"/>
      <c r="CK377" s="53"/>
      <c r="CL377" s="53"/>
      <c r="CM377" s="53"/>
      <c r="CN377" s="53"/>
      <c r="CO377" s="53"/>
      <c r="CP377" s="53"/>
      <c r="CQ377" s="53"/>
      <c r="CR377" s="53"/>
      <c r="CS377" s="53"/>
      <c r="CT377" s="53"/>
      <c r="CU377" s="53"/>
      <c r="CV377" s="53"/>
      <c r="CW377" s="53"/>
      <c r="CX377" s="53"/>
      <c r="CY377" s="53"/>
      <c r="CZ377" s="53"/>
      <c r="DA377" s="53"/>
      <c r="DB377" s="53"/>
      <c r="DC377" s="53"/>
      <c r="DD377" s="53"/>
      <c r="DE377" s="53"/>
      <c r="DF377" s="53"/>
      <c r="DG377" s="53"/>
      <c r="DH377" s="53"/>
      <c r="DI377" s="53"/>
      <c r="DJ377" s="53"/>
      <c r="DK377" s="53"/>
      <c r="DL377" s="53"/>
      <c r="DM377" s="53"/>
      <c r="DN377" s="53"/>
      <c r="DO377" s="53"/>
      <c r="DP377" s="53"/>
      <c r="DQ377" s="53"/>
      <c r="DR377" s="53"/>
      <c r="DS377" s="53"/>
      <c r="DT377" s="53"/>
      <c r="DU377" s="53"/>
      <c r="DV377" s="53"/>
      <c r="DW377" s="53"/>
      <c r="DX377" s="53"/>
      <c r="DY377" s="53"/>
      <c r="DZ377" s="53"/>
      <c r="EA377" s="53"/>
      <c r="EB377" s="53"/>
      <c r="EC377" s="53"/>
      <c r="ED377" s="53"/>
      <c r="EE377" s="53"/>
      <c r="EF377" s="53"/>
      <c r="EG377" s="53"/>
      <c r="EH377" s="53"/>
      <c r="EI377" s="53"/>
      <c r="EJ377" s="53"/>
      <c r="EK377" s="53"/>
      <c r="EL377" s="53"/>
      <c r="EM377" s="53"/>
      <c r="EN377" s="53"/>
      <c r="EO377" s="53"/>
      <c r="EP377" s="53"/>
      <c r="EQ377" s="53"/>
      <c r="ER377" s="53"/>
      <c r="ES377" s="53"/>
      <c r="ET377" s="53"/>
      <c r="EU377" s="53"/>
      <c r="EV377" s="53"/>
      <c r="EW377" s="53"/>
      <c r="EX377" s="53"/>
      <c r="EY377" s="53"/>
      <c r="EZ377" s="53"/>
      <c r="FA377" s="53"/>
    </row>
    <row r="378" customFormat="1" spans="1:157">
      <c r="A378" s="53"/>
      <c r="B378" s="57" t="s">
        <v>16</v>
      </c>
      <c r="C378" s="57" t="s">
        <v>1017</v>
      </c>
      <c r="D378" s="57" t="s">
        <v>14</v>
      </c>
      <c r="E378" s="58" t="s">
        <v>1018</v>
      </c>
      <c r="F378" s="57" t="s">
        <v>1019</v>
      </c>
      <c r="G378" s="59" t="s">
        <v>25</v>
      </c>
      <c r="H378" s="59">
        <v>6</v>
      </c>
      <c r="I378" s="66">
        <v>32.44</v>
      </c>
      <c r="J378" s="66">
        <v>39.72</v>
      </c>
      <c r="K378" s="66">
        <v>238.32</v>
      </c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53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53"/>
      <c r="BP378" s="53"/>
      <c r="BQ378" s="53"/>
      <c r="BR378" s="53"/>
      <c r="BS378" s="53"/>
      <c r="BT378" s="53"/>
      <c r="BU378" s="53"/>
      <c r="BV378" s="53"/>
      <c r="BW378" s="53"/>
      <c r="BX378" s="53"/>
      <c r="BY378" s="53"/>
      <c r="BZ378" s="53"/>
      <c r="CA378" s="53"/>
      <c r="CB378" s="53"/>
      <c r="CC378" s="53"/>
      <c r="CD378" s="53"/>
      <c r="CE378" s="53"/>
      <c r="CF378" s="53"/>
      <c r="CG378" s="53"/>
      <c r="CH378" s="53"/>
      <c r="CI378" s="53"/>
      <c r="CJ378" s="53"/>
      <c r="CK378" s="53"/>
      <c r="CL378" s="53"/>
      <c r="CM378" s="53"/>
      <c r="CN378" s="53"/>
      <c r="CO378" s="53"/>
      <c r="CP378" s="53"/>
      <c r="CQ378" s="53"/>
      <c r="CR378" s="53"/>
      <c r="CS378" s="53"/>
      <c r="CT378" s="53"/>
      <c r="CU378" s="53"/>
      <c r="CV378" s="53"/>
      <c r="CW378" s="53"/>
      <c r="CX378" s="53"/>
      <c r="CY378" s="53"/>
      <c r="CZ378" s="53"/>
      <c r="DA378" s="53"/>
      <c r="DB378" s="53"/>
      <c r="DC378" s="53"/>
      <c r="DD378" s="53"/>
      <c r="DE378" s="53"/>
      <c r="DF378" s="53"/>
      <c r="DG378" s="53"/>
      <c r="DH378" s="53"/>
      <c r="DI378" s="53"/>
      <c r="DJ378" s="53"/>
      <c r="DK378" s="53"/>
      <c r="DL378" s="53"/>
      <c r="DM378" s="53"/>
      <c r="DN378" s="53"/>
      <c r="DO378" s="53"/>
      <c r="DP378" s="53"/>
      <c r="DQ378" s="53"/>
      <c r="DR378" s="53"/>
      <c r="DS378" s="53"/>
      <c r="DT378" s="53"/>
      <c r="DU378" s="53"/>
      <c r="DV378" s="53"/>
      <c r="DW378" s="53"/>
      <c r="DX378" s="53"/>
      <c r="DY378" s="53"/>
      <c r="DZ378" s="53"/>
      <c r="EA378" s="53"/>
      <c r="EB378" s="53"/>
      <c r="EC378" s="53"/>
      <c r="ED378" s="53"/>
      <c r="EE378" s="53"/>
      <c r="EF378" s="53"/>
      <c r="EG378" s="53"/>
      <c r="EH378" s="53"/>
      <c r="EI378" s="53"/>
      <c r="EJ378" s="53"/>
      <c r="EK378" s="53"/>
      <c r="EL378" s="53"/>
      <c r="EM378" s="53"/>
      <c r="EN378" s="53"/>
      <c r="EO378" s="53"/>
      <c r="EP378" s="53"/>
      <c r="EQ378" s="53"/>
      <c r="ER378" s="53"/>
      <c r="ES378" s="53"/>
      <c r="ET378" s="53"/>
      <c r="EU378" s="53"/>
      <c r="EV378" s="53"/>
      <c r="EW378" s="53"/>
      <c r="EX378" s="53"/>
      <c r="EY378" s="53"/>
      <c r="EZ378" s="53"/>
      <c r="FA378" s="53"/>
    </row>
    <row r="379" customFormat="1" spans="1:157">
      <c r="A379" s="53"/>
      <c r="B379" s="57" t="s">
        <v>16</v>
      </c>
      <c r="C379" s="57" t="s">
        <v>1020</v>
      </c>
      <c r="D379" s="57" t="s">
        <v>14</v>
      </c>
      <c r="E379" s="58" t="s">
        <v>1021</v>
      </c>
      <c r="F379" s="57" t="s">
        <v>1022</v>
      </c>
      <c r="G379" s="59" t="s">
        <v>25</v>
      </c>
      <c r="H379" s="59">
        <v>56</v>
      </c>
      <c r="I379" s="66">
        <v>13.43</v>
      </c>
      <c r="J379" s="66">
        <v>16.44</v>
      </c>
      <c r="K379" s="66">
        <v>920.64</v>
      </c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53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53"/>
      <c r="BB379" s="53"/>
      <c r="BC379" s="53"/>
      <c r="BD379" s="53"/>
      <c r="BE379" s="53"/>
      <c r="BF379" s="53"/>
      <c r="BG379" s="53"/>
      <c r="BH379" s="53"/>
      <c r="BI379" s="53"/>
      <c r="BJ379" s="53"/>
      <c r="BK379" s="53"/>
      <c r="BL379" s="53"/>
      <c r="BM379" s="53"/>
      <c r="BN379" s="53"/>
      <c r="BO379" s="53"/>
      <c r="BP379" s="53"/>
      <c r="BQ379" s="53"/>
      <c r="BR379" s="53"/>
      <c r="BS379" s="53"/>
      <c r="BT379" s="53"/>
      <c r="BU379" s="53"/>
      <c r="BV379" s="53"/>
      <c r="BW379" s="53"/>
      <c r="BX379" s="53"/>
      <c r="BY379" s="53"/>
      <c r="BZ379" s="53"/>
      <c r="CA379" s="53"/>
      <c r="CB379" s="53"/>
      <c r="CC379" s="53"/>
      <c r="CD379" s="53"/>
      <c r="CE379" s="53"/>
      <c r="CF379" s="53"/>
      <c r="CG379" s="53"/>
      <c r="CH379" s="53"/>
      <c r="CI379" s="53"/>
      <c r="CJ379" s="53"/>
      <c r="CK379" s="53"/>
      <c r="CL379" s="53"/>
      <c r="CM379" s="53"/>
      <c r="CN379" s="53"/>
      <c r="CO379" s="53"/>
      <c r="CP379" s="53"/>
      <c r="CQ379" s="53"/>
      <c r="CR379" s="53"/>
      <c r="CS379" s="53"/>
      <c r="CT379" s="53"/>
      <c r="CU379" s="53"/>
      <c r="CV379" s="53"/>
      <c r="CW379" s="53"/>
      <c r="CX379" s="53"/>
      <c r="CY379" s="53"/>
      <c r="CZ379" s="53"/>
      <c r="DA379" s="53"/>
      <c r="DB379" s="53"/>
      <c r="DC379" s="53"/>
      <c r="DD379" s="53"/>
      <c r="DE379" s="53"/>
      <c r="DF379" s="53"/>
      <c r="DG379" s="53"/>
      <c r="DH379" s="53"/>
      <c r="DI379" s="53"/>
      <c r="DJ379" s="53"/>
      <c r="DK379" s="53"/>
      <c r="DL379" s="53"/>
      <c r="DM379" s="53"/>
      <c r="DN379" s="53"/>
      <c r="DO379" s="53"/>
      <c r="DP379" s="53"/>
      <c r="DQ379" s="53"/>
      <c r="DR379" s="53"/>
      <c r="DS379" s="53"/>
      <c r="DT379" s="53"/>
      <c r="DU379" s="53"/>
      <c r="DV379" s="53"/>
      <c r="DW379" s="53"/>
      <c r="DX379" s="53"/>
      <c r="DY379" s="53"/>
      <c r="DZ379" s="53"/>
      <c r="EA379" s="53"/>
      <c r="EB379" s="53"/>
      <c r="EC379" s="53"/>
      <c r="ED379" s="53"/>
      <c r="EE379" s="53"/>
      <c r="EF379" s="53"/>
      <c r="EG379" s="53"/>
      <c r="EH379" s="53"/>
      <c r="EI379" s="53"/>
      <c r="EJ379" s="53"/>
      <c r="EK379" s="53"/>
      <c r="EL379" s="53"/>
      <c r="EM379" s="53"/>
      <c r="EN379" s="53"/>
      <c r="EO379" s="53"/>
      <c r="EP379" s="53"/>
      <c r="EQ379" s="53"/>
      <c r="ER379" s="53"/>
      <c r="ES379" s="53"/>
      <c r="ET379" s="53"/>
      <c r="EU379" s="53"/>
      <c r="EV379" s="53"/>
      <c r="EW379" s="53"/>
      <c r="EX379" s="53"/>
      <c r="EY379" s="53"/>
      <c r="EZ379" s="53"/>
      <c r="FA379" s="53"/>
    </row>
    <row r="380" customFormat="1" spans="1:157">
      <c r="A380" s="53"/>
      <c r="B380" s="57" t="s">
        <v>16</v>
      </c>
      <c r="C380" s="57" t="s">
        <v>1023</v>
      </c>
      <c r="D380" s="57" t="s">
        <v>14</v>
      </c>
      <c r="E380" s="58" t="s">
        <v>1024</v>
      </c>
      <c r="F380" s="57" t="s">
        <v>1025</v>
      </c>
      <c r="G380" s="59" t="s">
        <v>25</v>
      </c>
      <c r="H380" s="59">
        <v>7</v>
      </c>
      <c r="I380" s="66">
        <v>46.37</v>
      </c>
      <c r="J380" s="66">
        <v>56.78</v>
      </c>
      <c r="K380" s="66">
        <v>397.46</v>
      </c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53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53"/>
      <c r="BB380" s="53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3"/>
      <c r="DE380" s="53"/>
      <c r="DF380" s="53"/>
      <c r="DG380" s="53"/>
      <c r="DH380" s="53"/>
      <c r="DI380" s="53"/>
      <c r="DJ380" s="53"/>
      <c r="DK380" s="53"/>
      <c r="DL380" s="53"/>
      <c r="DM380" s="53"/>
      <c r="DN380" s="53"/>
      <c r="DO380" s="53"/>
      <c r="DP380" s="53"/>
      <c r="DQ380" s="53"/>
      <c r="DR380" s="53"/>
      <c r="DS380" s="53"/>
      <c r="DT380" s="53"/>
      <c r="DU380" s="53"/>
      <c r="DV380" s="53"/>
      <c r="DW380" s="53"/>
      <c r="DX380" s="53"/>
      <c r="DY380" s="53"/>
      <c r="DZ380" s="53"/>
      <c r="EA380" s="53"/>
      <c r="EB380" s="53"/>
      <c r="EC380" s="53"/>
      <c r="ED380" s="53"/>
      <c r="EE380" s="53"/>
      <c r="EF380" s="53"/>
      <c r="EG380" s="53"/>
      <c r="EH380" s="53"/>
      <c r="EI380" s="53"/>
      <c r="EJ380" s="53"/>
      <c r="EK380" s="53"/>
      <c r="EL380" s="53"/>
      <c r="EM380" s="53"/>
      <c r="EN380" s="53"/>
      <c r="EO380" s="53"/>
      <c r="EP380" s="53"/>
      <c r="EQ380" s="53"/>
      <c r="ER380" s="53"/>
      <c r="ES380" s="53"/>
      <c r="ET380" s="53"/>
      <c r="EU380" s="53"/>
      <c r="EV380" s="53"/>
      <c r="EW380" s="53"/>
      <c r="EX380" s="53"/>
      <c r="EY380" s="53"/>
      <c r="EZ380" s="53"/>
      <c r="FA380" s="53"/>
    </row>
    <row r="381" customFormat="1" spans="1:157">
      <c r="A381" s="53"/>
      <c r="B381" s="54" t="s">
        <v>12</v>
      </c>
      <c r="C381" s="54" t="s">
        <v>1026</v>
      </c>
      <c r="D381" s="54" t="s">
        <v>14</v>
      </c>
      <c r="E381" s="55"/>
      <c r="F381" s="54" t="s">
        <v>1027</v>
      </c>
      <c r="G381" s="56" t="s">
        <v>11</v>
      </c>
      <c r="H381" s="56">
        <v>0</v>
      </c>
      <c r="I381" s="65">
        <v>0</v>
      </c>
      <c r="J381" s="65">
        <v>0</v>
      </c>
      <c r="K381" s="65">
        <f>SUM(K382:K415)</f>
        <v>76995.603481759</v>
      </c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53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53"/>
      <c r="BP381" s="53"/>
      <c r="BQ381" s="53"/>
      <c r="BR381" s="53"/>
      <c r="BS381" s="53"/>
      <c r="BT381" s="53"/>
      <c r="BU381" s="53"/>
      <c r="BV381" s="53"/>
      <c r="BW381" s="53"/>
      <c r="BX381" s="53"/>
      <c r="BY381" s="53"/>
      <c r="BZ381" s="53"/>
      <c r="CA381" s="53"/>
      <c r="CB381" s="53"/>
      <c r="CC381" s="53"/>
      <c r="CD381" s="53"/>
      <c r="CE381" s="53"/>
      <c r="CF381" s="53"/>
      <c r="CG381" s="53"/>
      <c r="CH381" s="53"/>
      <c r="CI381" s="53"/>
      <c r="CJ381" s="53"/>
      <c r="CK381" s="53"/>
      <c r="CL381" s="53"/>
      <c r="CM381" s="53"/>
      <c r="CN381" s="53"/>
      <c r="CO381" s="53"/>
      <c r="CP381" s="53"/>
      <c r="CQ381" s="53"/>
      <c r="CR381" s="53"/>
      <c r="CS381" s="53"/>
      <c r="CT381" s="53"/>
      <c r="CU381" s="53"/>
      <c r="CV381" s="53"/>
      <c r="CW381" s="53"/>
      <c r="CX381" s="53"/>
      <c r="CY381" s="53"/>
      <c r="CZ381" s="53"/>
      <c r="DA381" s="53"/>
      <c r="DB381" s="53"/>
      <c r="DC381" s="53"/>
      <c r="DD381" s="53"/>
      <c r="DE381" s="53"/>
      <c r="DF381" s="53"/>
      <c r="DG381" s="53"/>
      <c r="DH381" s="53"/>
      <c r="DI381" s="53"/>
      <c r="DJ381" s="53"/>
      <c r="DK381" s="53"/>
      <c r="DL381" s="53"/>
      <c r="DM381" s="53"/>
      <c r="DN381" s="53"/>
      <c r="DO381" s="53"/>
      <c r="DP381" s="53"/>
      <c r="DQ381" s="53"/>
      <c r="DR381" s="53"/>
      <c r="DS381" s="53"/>
      <c r="DT381" s="53"/>
      <c r="DU381" s="53"/>
      <c r="DV381" s="53"/>
      <c r="DW381" s="53"/>
      <c r="DX381" s="53"/>
      <c r="DY381" s="53"/>
      <c r="DZ381" s="53"/>
      <c r="EA381" s="53"/>
      <c r="EB381" s="53"/>
      <c r="EC381" s="53"/>
      <c r="ED381" s="53"/>
      <c r="EE381" s="53"/>
      <c r="EF381" s="53"/>
      <c r="EG381" s="53"/>
      <c r="EH381" s="53"/>
      <c r="EI381" s="53"/>
      <c r="EJ381" s="53"/>
      <c r="EK381" s="53"/>
      <c r="EL381" s="53"/>
      <c r="EM381" s="53"/>
      <c r="EN381" s="53"/>
      <c r="EO381" s="53"/>
      <c r="EP381" s="53"/>
      <c r="EQ381" s="53"/>
      <c r="ER381" s="53"/>
      <c r="ES381" s="53"/>
      <c r="ET381" s="53"/>
      <c r="EU381" s="53"/>
      <c r="EV381" s="53"/>
      <c r="EW381" s="53"/>
      <c r="EX381" s="53"/>
      <c r="EY381" s="53"/>
      <c r="EZ381" s="53"/>
      <c r="FA381" s="53"/>
    </row>
    <row r="382" customFormat="1" spans="1:157">
      <c r="A382" s="53"/>
      <c r="B382" s="57" t="s">
        <v>16</v>
      </c>
      <c r="C382" s="57" t="s">
        <v>1028</v>
      </c>
      <c r="D382" s="57" t="s">
        <v>14</v>
      </c>
      <c r="E382" s="58" t="s">
        <v>1029</v>
      </c>
      <c r="F382" s="57" t="s">
        <v>1030</v>
      </c>
      <c r="G382" s="59" t="s">
        <v>25</v>
      </c>
      <c r="H382" s="59">
        <v>6</v>
      </c>
      <c r="I382" s="66">
        <v>246.66</v>
      </c>
      <c r="J382" s="66">
        <v>302.08</v>
      </c>
      <c r="K382" s="66">
        <v>1812.48</v>
      </c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53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53"/>
      <c r="BP382" s="53"/>
      <c r="BQ382" s="53"/>
      <c r="BR382" s="53"/>
      <c r="BS382" s="53"/>
      <c r="BT382" s="53"/>
      <c r="BU382" s="53"/>
      <c r="BV382" s="53"/>
      <c r="BW382" s="53"/>
      <c r="BX382" s="53"/>
      <c r="BY382" s="53"/>
      <c r="BZ382" s="53"/>
      <c r="CA382" s="53"/>
      <c r="CB382" s="53"/>
      <c r="CC382" s="53"/>
      <c r="CD382" s="53"/>
      <c r="CE382" s="53"/>
      <c r="CF382" s="53"/>
      <c r="CG382" s="53"/>
      <c r="CH382" s="53"/>
      <c r="CI382" s="53"/>
      <c r="CJ382" s="53"/>
      <c r="CK382" s="53"/>
      <c r="CL382" s="53"/>
      <c r="CM382" s="53"/>
      <c r="CN382" s="53"/>
      <c r="CO382" s="53"/>
      <c r="CP382" s="53"/>
      <c r="CQ382" s="53"/>
      <c r="CR382" s="53"/>
      <c r="CS382" s="53"/>
      <c r="CT382" s="53"/>
      <c r="CU382" s="53"/>
      <c r="CV382" s="53"/>
      <c r="CW382" s="53"/>
      <c r="CX382" s="53"/>
      <c r="CY382" s="53"/>
      <c r="CZ382" s="53"/>
      <c r="DA382" s="53"/>
      <c r="DB382" s="53"/>
      <c r="DC382" s="53"/>
      <c r="DD382" s="53"/>
      <c r="DE382" s="53"/>
      <c r="DF382" s="53"/>
      <c r="DG382" s="53"/>
      <c r="DH382" s="53"/>
      <c r="DI382" s="53"/>
      <c r="DJ382" s="53"/>
      <c r="DK382" s="53"/>
      <c r="DL382" s="53"/>
      <c r="DM382" s="53"/>
      <c r="DN382" s="53"/>
      <c r="DO382" s="53"/>
      <c r="DP382" s="53"/>
      <c r="DQ382" s="53"/>
      <c r="DR382" s="53"/>
      <c r="DS382" s="53"/>
      <c r="DT382" s="53"/>
      <c r="DU382" s="53"/>
      <c r="DV382" s="53"/>
      <c r="DW382" s="53"/>
      <c r="DX382" s="53"/>
      <c r="DY382" s="53"/>
      <c r="DZ382" s="53"/>
      <c r="EA382" s="53"/>
      <c r="EB382" s="53"/>
      <c r="EC382" s="53"/>
      <c r="ED382" s="53"/>
      <c r="EE382" s="53"/>
      <c r="EF382" s="53"/>
      <c r="EG382" s="53"/>
      <c r="EH382" s="53"/>
      <c r="EI382" s="53"/>
      <c r="EJ382" s="53"/>
      <c r="EK382" s="53"/>
      <c r="EL382" s="53"/>
      <c r="EM382" s="53"/>
      <c r="EN382" s="53"/>
      <c r="EO382" s="53"/>
      <c r="EP382" s="53"/>
      <c r="EQ382" s="53"/>
      <c r="ER382" s="53"/>
      <c r="ES382" s="53"/>
      <c r="ET382" s="53"/>
      <c r="EU382" s="53"/>
      <c r="EV382" s="53"/>
      <c r="EW382" s="53"/>
      <c r="EX382" s="53"/>
      <c r="EY382" s="53"/>
      <c r="EZ382" s="53"/>
      <c r="FA382" s="53"/>
    </row>
    <row r="383" customFormat="1" spans="1:157">
      <c r="A383" s="53"/>
      <c r="B383" s="57" t="s">
        <v>16</v>
      </c>
      <c r="C383" s="57" t="s">
        <v>1031</v>
      </c>
      <c r="D383" s="57" t="s">
        <v>14</v>
      </c>
      <c r="E383" s="58" t="s">
        <v>1032</v>
      </c>
      <c r="F383" s="57" t="s">
        <v>1033</v>
      </c>
      <c r="G383" s="59" t="s">
        <v>25</v>
      </c>
      <c r="H383" s="59">
        <v>18</v>
      </c>
      <c r="I383" s="66">
        <v>436.58</v>
      </c>
      <c r="J383" s="66">
        <v>534.67</v>
      </c>
      <c r="K383" s="66">
        <v>9624.06</v>
      </c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53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53"/>
      <c r="BP383" s="53"/>
      <c r="BQ383" s="53"/>
      <c r="BR383" s="53"/>
      <c r="BS383" s="53"/>
      <c r="BT383" s="53"/>
      <c r="BU383" s="53"/>
      <c r="BV383" s="53"/>
      <c r="BW383" s="53"/>
      <c r="BX383" s="53"/>
      <c r="BY383" s="53"/>
      <c r="BZ383" s="53"/>
      <c r="CA383" s="53"/>
      <c r="CB383" s="53"/>
      <c r="CC383" s="53"/>
      <c r="CD383" s="53"/>
      <c r="CE383" s="53"/>
      <c r="CF383" s="53"/>
      <c r="CG383" s="53"/>
      <c r="CH383" s="53"/>
      <c r="CI383" s="53"/>
      <c r="CJ383" s="53"/>
      <c r="CK383" s="53"/>
      <c r="CL383" s="53"/>
      <c r="CM383" s="53"/>
      <c r="CN383" s="53"/>
      <c r="CO383" s="53"/>
      <c r="CP383" s="53"/>
      <c r="CQ383" s="53"/>
      <c r="CR383" s="53"/>
      <c r="CS383" s="53"/>
      <c r="CT383" s="53"/>
      <c r="CU383" s="53"/>
      <c r="CV383" s="53"/>
      <c r="CW383" s="53"/>
      <c r="CX383" s="53"/>
      <c r="CY383" s="53"/>
      <c r="CZ383" s="53"/>
      <c r="DA383" s="53"/>
      <c r="DB383" s="53"/>
      <c r="DC383" s="53"/>
      <c r="DD383" s="53"/>
      <c r="DE383" s="53"/>
      <c r="DF383" s="53"/>
      <c r="DG383" s="53"/>
      <c r="DH383" s="53"/>
      <c r="DI383" s="53"/>
      <c r="DJ383" s="53"/>
      <c r="DK383" s="53"/>
      <c r="DL383" s="53"/>
      <c r="DM383" s="53"/>
      <c r="DN383" s="53"/>
      <c r="DO383" s="53"/>
      <c r="DP383" s="53"/>
      <c r="DQ383" s="53"/>
      <c r="DR383" s="53"/>
      <c r="DS383" s="53"/>
      <c r="DT383" s="53"/>
      <c r="DU383" s="53"/>
      <c r="DV383" s="53"/>
      <c r="DW383" s="53"/>
      <c r="DX383" s="53"/>
      <c r="DY383" s="53"/>
      <c r="DZ383" s="53"/>
      <c r="EA383" s="53"/>
      <c r="EB383" s="53"/>
      <c r="EC383" s="53"/>
      <c r="ED383" s="53"/>
      <c r="EE383" s="53"/>
      <c r="EF383" s="53"/>
      <c r="EG383" s="53"/>
      <c r="EH383" s="53"/>
      <c r="EI383" s="53"/>
      <c r="EJ383" s="53"/>
      <c r="EK383" s="53"/>
      <c r="EL383" s="53"/>
      <c r="EM383" s="53"/>
      <c r="EN383" s="53"/>
      <c r="EO383" s="53"/>
      <c r="EP383" s="53"/>
      <c r="EQ383" s="53"/>
      <c r="ER383" s="53"/>
      <c r="ES383" s="53"/>
      <c r="ET383" s="53"/>
      <c r="EU383" s="53"/>
      <c r="EV383" s="53"/>
      <c r="EW383" s="53"/>
      <c r="EX383" s="53"/>
      <c r="EY383" s="53"/>
      <c r="EZ383" s="53"/>
      <c r="FA383" s="53"/>
    </row>
    <row r="384" customFormat="1" spans="1:157">
      <c r="A384" s="53"/>
      <c r="B384" s="57" t="s">
        <v>16</v>
      </c>
      <c r="C384" s="57" t="s">
        <v>1034</v>
      </c>
      <c r="D384" s="57" t="s">
        <v>14</v>
      </c>
      <c r="E384" s="58" t="s">
        <v>1035</v>
      </c>
      <c r="F384" s="57" t="s">
        <v>1036</v>
      </c>
      <c r="G384" s="59" t="s">
        <v>25</v>
      </c>
      <c r="H384" s="59">
        <v>6</v>
      </c>
      <c r="I384" s="66">
        <v>33.99</v>
      </c>
      <c r="J384" s="66">
        <v>41.62</v>
      </c>
      <c r="K384" s="66">
        <v>249.72</v>
      </c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53"/>
      <c r="BP384" s="53"/>
      <c r="BQ384" s="53"/>
      <c r="BR384" s="53"/>
      <c r="BS384" s="53"/>
      <c r="BT384" s="53"/>
      <c r="BU384" s="53"/>
      <c r="BV384" s="53"/>
      <c r="BW384" s="53"/>
      <c r="BX384" s="53"/>
      <c r="BY384" s="53"/>
      <c r="BZ384" s="53"/>
      <c r="CA384" s="53"/>
      <c r="CB384" s="53"/>
      <c r="CC384" s="53"/>
      <c r="CD384" s="53"/>
      <c r="CE384" s="53"/>
      <c r="CF384" s="53"/>
      <c r="CG384" s="53"/>
      <c r="CH384" s="53"/>
      <c r="CI384" s="53"/>
      <c r="CJ384" s="53"/>
      <c r="CK384" s="53"/>
      <c r="CL384" s="53"/>
      <c r="CM384" s="53"/>
      <c r="CN384" s="53"/>
      <c r="CO384" s="53"/>
      <c r="CP384" s="53"/>
      <c r="CQ384" s="53"/>
      <c r="CR384" s="53"/>
      <c r="CS384" s="53"/>
      <c r="CT384" s="53"/>
      <c r="CU384" s="53"/>
      <c r="CV384" s="53"/>
      <c r="CW384" s="53"/>
      <c r="CX384" s="53"/>
      <c r="CY384" s="53"/>
      <c r="CZ384" s="53"/>
      <c r="DA384" s="53"/>
      <c r="DB384" s="53"/>
      <c r="DC384" s="53"/>
      <c r="DD384" s="53"/>
      <c r="DE384" s="53"/>
      <c r="DF384" s="53"/>
      <c r="DG384" s="53"/>
      <c r="DH384" s="53"/>
      <c r="DI384" s="53"/>
      <c r="DJ384" s="53"/>
      <c r="DK384" s="53"/>
      <c r="DL384" s="53"/>
      <c r="DM384" s="53"/>
      <c r="DN384" s="53"/>
      <c r="DO384" s="53"/>
      <c r="DP384" s="53"/>
      <c r="DQ384" s="53"/>
      <c r="DR384" s="53"/>
      <c r="DS384" s="53"/>
      <c r="DT384" s="53"/>
      <c r="DU384" s="53"/>
      <c r="DV384" s="53"/>
      <c r="DW384" s="53"/>
      <c r="DX384" s="53"/>
      <c r="DY384" s="53"/>
      <c r="DZ384" s="53"/>
      <c r="EA384" s="53"/>
      <c r="EB384" s="53"/>
      <c r="EC384" s="53"/>
      <c r="ED384" s="53"/>
      <c r="EE384" s="53"/>
      <c r="EF384" s="53"/>
      <c r="EG384" s="53"/>
      <c r="EH384" s="53"/>
      <c r="EI384" s="53"/>
      <c r="EJ384" s="53"/>
      <c r="EK384" s="53"/>
      <c r="EL384" s="53"/>
      <c r="EM384" s="53"/>
      <c r="EN384" s="53"/>
      <c r="EO384" s="53"/>
      <c r="EP384" s="53"/>
      <c r="EQ384" s="53"/>
      <c r="ER384" s="53"/>
      <c r="ES384" s="53"/>
      <c r="ET384" s="53"/>
      <c r="EU384" s="53"/>
      <c r="EV384" s="53"/>
      <c r="EW384" s="53"/>
      <c r="EX384" s="53"/>
      <c r="EY384" s="53"/>
      <c r="EZ384" s="53"/>
      <c r="FA384" s="53"/>
    </row>
    <row r="385" customFormat="1" spans="1:157">
      <c r="A385" s="53"/>
      <c r="B385" s="57" t="s">
        <v>16</v>
      </c>
      <c r="C385" s="57" t="s">
        <v>1037</v>
      </c>
      <c r="D385" s="57" t="s">
        <v>14</v>
      </c>
      <c r="E385" s="58" t="s">
        <v>1038</v>
      </c>
      <c r="F385" s="57" t="s">
        <v>1039</v>
      </c>
      <c r="G385" s="59" t="s">
        <v>25</v>
      </c>
      <c r="H385" s="59">
        <v>18</v>
      </c>
      <c r="I385" s="66">
        <v>66.13</v>
      </c>
      <c r="J385" s="66">
        <v>80.98</v>
      </c>
      <c r="K385" s="66">
        <v>1457.64</v>
      </c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53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53"/>
      <c r="BP385" s="53"/>
      <c r="BQ385" s="53"/>
      <c r="BR385" s="53"/>
      <c r="BS385" s="53"/>
      <c r="BT385" s="53"/>
      <c r="BU385" s="53"/>
      <c r="BV385" s="53"/>
      <c r="BW385" s="53"/>
      <c r="BX385" s="53"/>
      <c r="BY385" s="53"/>
      <c r="BZ385" s="53"/>
      <c r="CA385" s="53"/>
      <c r="CB385" s="53"/>
      <c r="CC385" s="53"/>
      <c r="CD385" s="53"/>
      <c r="CE385" s="53"/>
      <c r="CF385" s="53"/>
      <c r="CG385" s="53"/>
      <c r="CH385" s="53"/>
      <c r="CI385" s="53"/>
      <c r="CJ385" s="53"/>
      <c r="CK385" s="53"/>
      <c r="CL385" s="53"/>
      <c r="CM385" s="53"/>
      <c r="CN385" s="53"/>
      <c r="CO385" s="53"/>
      <c r="CP385" s="53"/>
      <c r="CQ385" s="53"/>
      <c r="CR385" s="53"/>
      <c r="CS385" s="53"/>
      <c r="CT385" s="53"/>
      <c r="CU385" s="53"/>
      <c r="CV385" s="53"/>
      <c r="CW385" s="53"/>
      <c r="CX385" s="53"/>
      <c r="CY385" s="53"/>
      <c r="CZ385" s="53"/>
      <c r="DA385" s="53"/>
      <c r="DB385" s="53"/>
      <c r="DC385" s="53"/>
      <c r="DD385" s="53"/>
      <c r="DE385" s="53"/>
      <c r="DF385" s="53"/>
      <c r="DG385" s="53"/>
      <c r="DH385" s="53"/>
      <c r="DI385" s="53"/>
      <c r="DJ385" s="53"/>
      <c r="DK385" s="53"/>
      <c r="DL385" s="53"/>
      <c r="DM385" s="53"/>
      <c r="DN385" s="53"/>
      <c r="DO385" s="53"/>
      <c r="DP385" s="53"/>
      <c r="DQ385" s="53"/>
      <c r="DR385" s="53"/>
      <c r="DS385" s="53"/>
      <c r="DT385" s="53"/>
      <c r="DU385" s="53"/>
      <c r="DV385" s="53"/>
      <c r="DW385" s="53"/>
      <c r="DX385" s="53"/>
      <c r="DY385" s="53"/>
      <c r="DZ385" s="53"/>
      <c r="EA385" s="53"/>
      <c r="EB385" s="53"/>
      <c r="EC385" s="53"/>
      <c r="ED385" s="53"/>
      <c r="EE385" s="53"/>
      <c r="EF385" s="53"/>
      <c r="EG385" s="53"/>
      <c r="EH385" s="53"/>
      <c r="EI385" s="53"/>
      <c r="EJ385" s="53"/>
      <c r="EK385" s="53"/>
      <c r="EL385" s="53"/>
      <c r="EM385" s="53"/>
      <c r="EN385" s="53"/>
      <c r="EO385" s="53"/>
      <c r="EP385" s="53"/>
      <c r="EQ385" s="53"/>
      <c r="ER385" s="53"/>
      <c r="ES385" s="53"/>
      <c r="ET385" s="53"/>
      <c r="EU385" s="53"/>
      <c r="EV385" s="53"/>
      <c r="EW385" s="53"/>
      <c r="EX385" s="53"/>
      <c r="EY385" s="53"/>
      <c r="EZ385" s="53"/>
      <c r="FA385" s="53"/>
    </row>
    <row r="386" customFormat="1" spans="1:157">
      <c r="A386" s="53"/>
      <c r="B386" s="57" t="s">
        <v>16</v>
      </c>
      <c r="C386" s="57" t="s">
        <v>1040</v>
      </c>
      <c r="D386" s="57" t="s">
        <v>27</v>
      </c>
      <c r="E386" s="57" t="s">
        <v>1041</v>
      </c>
      <c r="F386" s="57" t="s">
        <v>1042</v>
      </c>
      <c r="G386" s="59" t="s">
        <v>25</v>
      </c>
      <c r="H386" s="59">
        <v>4</v>
      </c>
      <c r="I386" s="66">
        <v>122.9</v>
      </c>
      <c r="J386" s="66">
        <v>150.51</v>
      </c>
      <c r="K386" s="66">
        <v>3311.22</v>
      </c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53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53"/>
      <c r="BB386" s="53"/>
      <c r="BC386" s="53"/>
      <c r="BD386" s="53"/>
      <c r="BE386" s="53"/>
      <c r="BF386" s="53"/>
      <c r="BG386" s="53"/>
      <c r="BH386" s="53"/>
      <c r="BI386" s="53"/>
      <c r="BJ386" s="53"/>
      <c r="BK386" s="53"/>
      <c r="BL386" s="53"/>
      <c r="BM386" s="53"/>
      <c r="BN386" s="53"/>
      <c r="BO386" s="53"/>
      <c r="BP386" s="53"/>
      <c r="BQ386" s="53"/>
      <c r="BR386" s="53"/>
      <c r="BS386" s="53"/>
      <c r="BT386" s="53"/>
      <c r="BU386" s="53"/>
      <c r="BV386" s="53"/>
      <c r="BW386" s="53"/>
      <c r="BX386" s="53"/>
      <c r="BY386" s="53"/>
      <c r="BZ386" s="53"/>
      <c r="CA386" s="53"/>
      <c r="CB386" s="53"/>
      <c r="CC386" s="53"/>
      <c r="CD386" s="53"/>
      <c r="CE386" s="53"/>
      <c r="CF386" s="53"/>
      <c r="CG386" s="53"/>
      <c r="CH386" s="53"/>
      <c r="CI386" s="53"/>
      <c r="CJ386" s="53"/>
      <c r="CK386" s="53"/>
      <c r="CL386" s="53"/>
      <c r="CM386" s="53"/>
      <c r="CN386" s="53"/>
      <c r="CO386" s="53"/>
      <c r="CP386" s="53"/>
      <c r="CQ386" s="53"/>
      <c r="CR386" s="53"/>
      <c r="CS386" s="53"/>
      <c r="CT386" s="53"/>
      <c r="CU386" s="53"/>
      <c r="CV386" s="53"/>
      <c r="CW386" s="53"/>
      <c r="CX386" s="53"/>
      <c r="CY386" s="53"/>
      <c r="CZ386" s="53"/>
      <c r="DA386" s="53"/>
      <c r="DB386" s="53"/>
      <c r="DC386" s="53"/>
      <c r="DD386" s="53"/>
      <c r="DE386" s="53"/>
      <c r="DF386" s="53"/>
      <c r="DG386" s="53"/>
      <c r="DH386" s="53"/>
      <c r="DI386" s="53"/>
      <c r="DJ386" s="53"/>
      <c r="DK386" s="53"/>
      <c r="DL386" s="53"/>
      <c r="DM386" s="53"/>
      <c r="DN386" s="53"/>
      <c r="DO386" s="53"/>
      <c r="DP386" s="53"/>
      <c r="DQ386" s="53"/>
      <c r="DR386" s="53"/>
      <c r="DS386" s="53"/>
      <c r="DT386" s="53"/>
      <c r="DU386" s="53"/>
      <c r="DV386" s="53"/>
      <c r="DW386" s="53"/>
      <c r="DX386" s="53"/>
      <c r="DY386" s="53"/>
      <c r="DZ386" s="53"/>
      <c r="EA386" s="53"/>
      <c r="EB386" s="53"/>
      <c r="EC386" s="53"/>
      <c r="ED386" s="53"/>
      <c r="EE386" s="53"/>
      <c r="EF386" s="53"/>
      <c r="EG386" s="53"/>
      <c r="EH386" s="53"/>
      <c r="EI386" s="53"/>
      <c r="EJ386" s="53"/>
      <c r="EK386" s="53"/>
      <c r="EL386" s="53"/>
      <c r="EM386" s="53"/>
      <c r="EN386" s="53"/>
      <c r="EO386" s="53"/>
      <c r="EP386" s="53"/>
      <c r="EQ386" s="53"/>
      <c r="ER386" s="53"/>
      <c r="ES386" s="53"/>
      <c r="ET386" s="53"/>
      <c r="EU386" s="53"/>
      <c r="EV386" s="53"/>
      <c r="EW386" s="53"/>
      <c r="EX386" s="53"/>
      <c r="EY386" s="53"/>
      <c r="EZ386" s="53"/>
      <c r="FA386" s="53"/>
    </row>
    <row r="387" customFormat="1" spans="1:157">
      <c r="A387" s="53"/>
      <c r="B387" s="57" t="s">
        <v>16</v>
      </c>
      <c r="C387" s="57" t="s">
        <v>1043</v>
      </c>
      <c r="D387" s="57" t="s">
        <v>27</v>
      </c>
      <c r="E387" s="57" t="s">
        <v>1044</v>
      </c>
      <c r="F387" s="57" t="s">
        <v>1045</v>
      </c>
      <c r="G387" s="59" t="s">
        <v>25</v>
      </c>
      <c r="H387" s="59">
        <v>4</v>
      </c>
      <c r="I387" s="66">
        <v>128.336442</v>
      </c>
      <c r="J387" s="66">
        <f>I387*22.47%+I387</f>
        <v>157.1736405174</v>
      </c>
      <c r="K387" s="66">
        <f>J387*H387</f>
        <v>628.6945620696</v>
      </c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53"/>
      <c r="BP387" s="53"/>
      <c r="BQ387" s="53"/>
      <c r="BR387" s="53"/>
      <c r="BS387" s="53"/>
      <c r="BT387" s="53"/>
      <c r="BU387" s="53"/>
      <c r="BV387" s="53"/>
      <c r="BW387" s="53"/>
      <c r="BX387" s="53"/>
      <c r="BY387" s="53"/>
      <c r="BZ387" s="53"/>
      <c r="CA387" s="53"/>
      <c r="CB387" s="53"/>
      <c r="CC387" s="53"/>
      <c r="CD387" s="53"/>
      <c r="CE387" s="53"/>
      <c r="CF387" s="53"/>
      <c r="CG387" s="53"/>
      <c r="CH387" s="53"/>
      <c r="CI387" s="53"/>
      <c r="CJ387" s="53"/>
      <c r="CK387" s="53"/>
      <c r="CL387" s="53"/>
      <c r="CM387" s="53"/>
      <c r="CN387" s="53"/>
      <c r="CO387" s="53"/>
      <c r="CP387" s="53"/>
      <c r="CQ387" s="53"/>
      <c r="CR387" s="53"/>
      <c r="CS387" s="53"/>
      <c r="CT387" s="53"/>
      <c r="CU387" s="53"/>
      <c r="CV387" s="53"/>
      <c r="CW387" s="53"/>
      <c r="CX387" s="53"/>
      <c r="CY387" s="53"/>
      <c r="CZ387" s="53"/>
      <c r="DA387" s="53"/>
      <c r="DB387" s="53"/>
      <c r="DC387" s="53"/>
      <c r="DD387" s="53"/>
      <c r="DE387" s="53"/>
      <c r="DF387" s="53"/>
      <c r="DG387" s="53"/>
      <c r="DH387" s="53"/>
      <c r="DI387" s="53"/>
      <c r="DJ387" s="53"/>
      <c r="DK387" s="53"/>
      <c r="DL387" s="53"/>
      <c r="DM387" s="53"/>
      <c r="DN387" s="53"/>
      <c r="DO387" s="53"/>
      <c r="DP387" s="53"/>
      <c r="DQ387" s="53"/>
      <c r="DR387" s="53"/>
      <c r="DS387" s="53"/>
      <c r="DT387" s="53"/>
      <c r="DU387" s="53"/>
      <c r="DV387" s="53"/>
      <c r="DW387" s="53"/>
      <c r="DX387" s="53"/>
      <c r="DY387" s="53"/>
      <c r="DZ387" s="53"/>
      <c r="EA387" s="53"/>
      <c r="EB387" s="53"/>
      <c r="EC387" s="53"/>
      <c r="ED387" s="53"/>
      <c r="EE387" s="53"/>
      <c r="EF387" s="53"/>
      <c r="EG387" s="53"/>
      <c r="EH387" s="53"/>
      <c r="EI387" s="53"/>
      <c r="EJ387" s="53"/>
      <c r="EK387" s="53"/>
      <c r="EL387" s="53"/>
      <c r="EM387" s="53"/>
      <c r="EN387" s="53"/>
      <c r="EO387" s="53"/>
      <c r="EP387" s="53"/>
      <c r="EQ387" s="53"/>
      <c r="ER387" s="53"/>
      <c r="ES387" s="53"/>
      <c r="ET387" s="53"/>
      <c r="EU387" s="53"/>
      <c r="EV387" s="53"/>
      <c r="EW387" s="53"/>
      <c r="EX387" s="53"/>
      <c r="EY387" s="53"/>
      <c r="EZ387" s="53"/>
      <c r="FA387" s="53"/>
    </row>
    <row r="388" customFormat="1" spans="1:157">
      <c r="A388" s="53"/>
      <c r="B388" s="57" t="s">
        <v>16</v>
      </c>
      <c r="C388" s="57" t="s">
        <v>1046</v>
      </c>
      <c r="D388" s="57" t="s">
        <v>14</v>
      </c>
      <c r="E388" s="58" t="s">
        <v>1047</v>
      </c>
      <c r="F388" s="57" t="s">
        <v>1048</v>
      </c>
      <c r="G388" s="59" t="s">
        <v>25</v>
      </c>
      <c r="H388" s="59">
        <v>22</v>
      </c>
      <c r="I388" s="66">
        <v>122.9</v>
      </c>
      <c r="J388" s="66">
        <v>150.51</v>
      </c>
      <c r="K388" s="66">
        <v>3311.22</v>
      </c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53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53"/>
      <c r="BP388" s="53"/>
      <c r="BQ388" s="53"/>
      <c r="BR388" s="53"/>
      <c r="BS388" s="53"/>
      <c r="BT388" s="53"/>
      <c r="BU388" s="53"/>
      <c r="BV388" s="53"/>
      <c r="BW388" s="53"/>
      <c r="BX388" s="53"/>
      <c r="BY388" s="53"/>
      <c r="BZ388" s="53"/>
      <c r="CA388" s="53"/>
      <c r="CB388" s="53"/>
      <c r="CC388" s="53"/>
      <c r="CD388" s="53"/>
      <c r="CE388" s="53"/>
      <c r="CF388" s="53"/>
      <c r="CG388" s="53"/>
      <c r="CH388" s="53"/>
      <c r="CI388" s="53"/>
      <c r="CJ388" s="53"/>
      <c r="CK388" s="53"/>
      <c r="CL388" s="53"/>
      <c r="CM388" s="53"/>
      <c r="CN388" s="53"/>
      <c r="CO388" s="53"/>
      <c r="CP388" s="53"/>
      <c r="CQ388" s="53"/>
      <c r="CR388" s="53"/>
      <c r="CS388" s="53"/>
      <c r="CT388" s="53"/>
      <c r="CU388" s="53"/>
      <c r="CV388" s="53"/>
      <c r="CW388" s="53"/>
      <c r="CX388" s="53"/>
      <c r="CY388" s="53"/>
      <c r="CZ388" s="53"/>
      <c r="DA388" s="53"/>
      <c r="DB388" s="53"/>
      <c r="DC388" s="53"/>
      <c r="DD388" s="53"/>
      <c r="DE388" s="53"/>
      <c r="DF388" s="53"/>
      <c r="DG388" s="53"/>
      <c r="DH388" s="53"/>
      <c r="DI388" s="53"/>
      <c r="DJ388" s="53"/>
      <c r="DK388" s="53"/>
      <c r="DL388" s="53"/>
      <c r="DM388" s="53"/>
      <c r="DN388" s="53"/>
      <c r="DO388" s="53"/>
      <c r="DP388" s="53"/>
      <c r="DQ388" s="53"/>
      <c r="DR388" s="53"/>
      <c r="DS388" s="53"/>
      <c r="DT388" s="53"/>
      <c r="DU388" s="53"/>
      <c r="DV388" s="53"/>
      <c r="DW388" s="53"/>
      <c r="DX388" s="53"/>
      <c r="DY388" s="53"/>
      <c r="DZ388" s="53"/>
      <c r="EA388" s="53"/>
      <c r="EB388" s="53"/>
      <c r="EC388" s="53"/>
      <c r="ED388" s="53"/>
      <c r="EE388" s="53"/>
      <c r="EF388" s="53"/>
      <c r="EG388" s="53"/>
      <c r="EH388" s="53"/>
      <c r="EI388" s="53"/>
      <c r="EJ388" s="53"/>
      <c r="EK388" s="53"/>
      <c r="EL388" s="53"/>
      <c r="EM388" s="53"/>
      <c r="EN388" s="53"/>
      <c r="EO388" s="53"/>
      <c r="EP388" s="53"/>
      <c r="EQ388" s="53"/>
      <c r="ER388" s="53"/>
      <c r="ES388" s="53"/>
      <c r="ET388" s="53"/>
      <c r="EU388" s="53"/>
      <c r="EV388" s="53"/>
      <c r="EW388" s="53"/>
      <c r="EX388" s="53"/>
      <c r="EY388" s="53"/>
      <c r="EZ388" s="53"/>
      <c r="FA388" s="53"/>
    </row>
    <row r="389" customFormat="1" spans="1:157">
      <c r="A389" s="53"/>
      <c r="B389" s="57" t="s">
        <v>16</v>
      </c>
      <c r="C389" s="57" t="s">
        <v>1049</v>
      </c>
      <c r="D389" s="57" t="s">
        <v>14</v>
      </c>
      <c r="E389" s="58" t="s">
        <v>1050</v>
      </c>
      <c r="F389" s="57" t="s">
        <v>1051</v>
      </c>
      <c r="G389" s="59" t="s">
        <v>25</v>
      </c>
      <c r="H389" s="59">
        <v>6</v>
      </c>
      <c r="I389" s="66">
        <v>262.09</v>
      </c>
      <c r="J389" s="66">
        <v>320.98</v>
      </c>
      <c r="K389" s="66">
        <v>1925.88</v>
      </c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53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53"/>
      <c r="BB389" s="53"/>
      <c r="BC389" s="53"/>
      <c r="BD389" s="53"/>
      <c r="BE389" s="53"/>
      <c r="BF389" s="53"/>
      <c r="BG389" s="53"/>
      <c r="BH389" s="53"/>
      <c r="BI389" s="53"/>
      <c r="BJ389" s="53"/>
      <c r="BK389" s="53"/>
      <c r="BL389" s="53"/>
      <c r="BM389" s="53"/>
      <c r="BN389" s="53"/>
      <c r="BO389" s="53"/>
      <c r="BP389" s="53"/>
      <c r="BQ389" s="53"/>
      <c r="BR389" s="53"/>
      <c r="BS389" s="53"/>
      <c r="BT389" s="53"/>
      <c r="BU389" s="53"/>
      <c r="BV389" s="53"/>
      <c r="BW389" s="53"/>
      <c r="BX389" s="53"/>
      <c r="BY389" s="53"/>
      <c r="BZ389" s="53"/>
      <c r="CA389" s="53"/>
      <c r="CB389" s="53"/>
      <c r="CC389" s="53"/>
      <c r="CD389" s="53"/>
      <c r="CE389" s="53"/>
      <c r="CF389" s="53"/>
      <c r="CG389" s="53"/>
      <c r="CH389" s="53"/>
      <c r="CI389" s="53"/>
      <c r="CJ389" s="53"/>
      <c r="CK389" s="53"/>
      <c r="CL389" s="53"/>
      <c r="CM389" s="53"/>
      <c r="CN389" s="53"/>
      <c r="CO389" s="53"/>
      <c r="CP389" s="53"/>
      <c r="CQ389" s="53"/>
      <c r="CR389" s="53"/>
      <c r="CS389" s="53"/>
      <c r="CT389" s="53"/>
      <c r="CU389" s="53"/>
      <c r="CV389" s="53"/>
      <c r="CW389" s="53"/>
      <c r="CX389" s="53"/>
      <c r="CY389" s="53"/>
      <c r="CZ389" s="53"/>
      <c r="DA389" s="53"/>
      <c r="DB389" s="53"/>
      <c r="DC389" s="53"/>
      <c r="DD389" s="53"/>
      <c r="DE389" s="53"/>
      <c r="DF389" s="53"/>
      <c r="DG389" s="53"/>
      <c r="DH389" s="53"/>
      <c r="DI389" s="53"/>
      <c r="DJ389" s="53"/>
      <c r="DK389" s="53"/>
      <c r="DL389" s="53"/>
      <c r="DM389" s="53"/>
      <c r="DN389" s="53"/>
      <c r="DO389" s="53"/>
      <c r="DP389" s="53"/>
      <c r="DQ389" s="53"/>
      <c r="DR389" s="53"/>
      <c r="DS389" s="53"/>
      <c r="DT389" s="53"/>
      <c r="DU389" s="53"/>
      <c r="DV389" s="53"/>
      <c r="DW389" s="53"/>
      <c r="DX389" s="53"/>
      <c r="DY389" s="53"/>
      <c r="DZ389" s="53"/>
      <c r="EA389" s="53"/>
      <c r="EB389" s="53"/>
      <c r="EC389" s="53"/>
      <c r="ED389" s="53"/>
      <c r="EE389" s="53"/>
      <c r="EF389" s="53"/>
      <c r="EG389" s="53"/>
      <c r="EH389" s="53"/>
      <c r="EI389" s="53"/>
      <c r="EJ389" s="53"/>
      <c r="EK389" s="53"/>
      <c r="EL389" s="53"/>
      <c r="EM389" s="53"/>
      <c r="EN389" s="53"/>
      <c r="EO389" s="53"/>
      <c r="EP389" s="53"/>
      <c r="EQ389" s="53"/>
      <c r="ER389" s="53"/>
      <c r="ES389" s="53"/>
      <c r="ET389" s="53"/>
      <c r="EU389" s="53"/>
      <c r="EV389" s="53"/>
      <c r="EW389" s="53"/>
      <c r="EX389" s="53"/>
      <c r="EY389" s="53"/>
      <c r="EZ389" s="53"/>
      <c r="FA389" s="53"/>
    </row>
    <row r="390" customFormat="1" spans="1:157">
      <c r="A390" s="53"/>
      <c r="B390" s="57" t="s">
        <v>16</v>
      </c>
      <c r="C390" s="57" t="s">
        <v>1052</v>
      </c>
      <c r="D390" s="57" t="s">
        <v>14</v>
      </c>
      <c r="E390" s="58" t="s">
        <v>1053</v>
      </c>
      <c r="F390" s="57" t="s">
        <v>1054</v>
      </c>
      <c r="G390" s="59" t="s">
        <v>25</v>
      </c>
      <c r="H390" s="59">
        <v>6</v>
      </c>
      <c r="I390" s="66">
        <v>586.89</v>
      </c>
      <c r="J390" s="66">
        <v>718.76</v>
      </c>
      <c r="K390" s="66">
        <v>4312.56</v>
      </c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3"/>
      <c r="DE390" s="53"/>
      <c r="DF390" s="53"/>
      <c r="DG390" s="53"/>
      <c r="DH390" s="53"/>
      <c r="DI390" s="53"/>
      <c r="DJ390" s="53"/>
      <c r="DK390" s="53"/>
      <c r="DL390" s="53"/>
      <c r="DM390" s="53"/>
      <c r="DN390" s="53"/>
      <c r="DO390" s="53"/>
      <c r="DP390" s="53"/>
      <c r="DQ390" s="53"/>
      <c r="DR390" s="53"/>
      <c r="DS390" s="53"/>
      <c r="DT390" s="53"/>
      <c r="DU390" s="53"/>
      <c r="DV390" s="53"/>
      <c r="DW390" s="53"/>
      <c r="DX390" s="53"/>
      <c r="DY390" s="53"/>
      <c r="DZ390" s="53"/>
      <c r="EA390" s="53"/>
      <c r="EB390" s="53"/>
      <c r="EC390" s="53"/>
      <c r="ED390" s="53"/>
      <c r="EE390" s="53"/>
      <c r="EF390" s="53"/>
      <c r="EG390" s="53"/>
      <c r="EH390" s="53"/>
      <c r="EI390" s="53"/>
      <c r="EJ390" s="53"/>
      <c r="EK390" s="53"/>
      <c r="EL390" s="53"/>
      <c r="EM390" s="53"/>
      <c r="EN390" s="53"/>
      <c r="EO390" s="53"/>
      <c r="EP390" s="53"/>
      <c r="EQ390" s="53"/>
      <c r="ER390" s="53"/>
      <c r="ES390" s="53"/>
      <c r="ET390" s="53"/>
      <c r="EU390" s="53"/>
      <c r="EV390" s="53"/>
      <c r="EW390" s="53"/>
      <c r="EX390" s="53"/>
      <c r="EY390" s="53"/>
      <c r="EZ390" s="53"/>
      <c r="FA390" s="53"/>
    </row>
    <row r="391" customFormat="1" spans="1:157">
      <c r="A391" s="53"/>
      <c r="B391" s="57" t="s">
        <v>16</v>
      </c>
      <c r="C391" s="57" t="s">
        <v>1055</v>
      </c>
      <c r="D391" s="57" t="s">
        <v>14</v>
      </c>
      <c r="E391" s="58" t="s">
        <v>1056</v>
      </c>
      <c r="F391" s="57" t="s">
        <v>1057</v>
      </c>
      <c r="G391" s="59" t="s">
        <v>25</v>
      </c>
      <c r="H391" s="59">
        <v>10</v>
      </c>
      <c r="I391" s="66">
        <v>169.48</v>
      </c>
      <c r="J391" s="66">
        <v>207.56</v>
      </c>
      <c r="K391" s="66">
        <v>2075.6</v>
      </c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53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53"/>
      <c r="BP391" s="53"/>
      <c r="BQ391" s="53"/>
      <c r="BR391" s="53"/>
      <c r="BS391" s="53"/>
      <c r="BT391" s="53"/>
      <c r="BU391" s="53"/>
      <c r="BV391" s="53"/>
      <c r="BW391" s="53"/>
      <c r="BX391" s="53"/>
      <c r="BY391" s="53"/>
      <c r="BZ391" s="53"/>
      <c r="CA391" s="53"/>
      <c r="CB391" s="53"/>
      <c r="CC391" s="53"/>
      <c r="CD391" s="53"/>
      <c r="CE391" s="53"/>
      <c r="CF391" s="53"/>
      <c r="CG391" s="53"/>
      <c r="CH391" s="53"/>
      <c r="CI391" s="53"/>
      <c r="CJ391" s="53"/>
      <c r="CK391" s="53"/>
      <c r="CL391" s="53"/>
      <c r="CM391" s="53"/>
      <c r="CN391" s="53"/>
      <c r="CO391" s="53"/>
      <c r="CP391" s="53"/>
      <c r="CQ391" s="53"/>
      <c r="CR391" s="53"/>
      <c r="CS391" s="53"/>
      <c r="CT391" s="53"/>
      <c r="CU391" s="53"/>
      <c r="CV391" s="53"/>
      <c r="CW391" s="53"/>
      <c r="CX391" s="53"/>
      <c r="CY391" s="53"/>
      <c r="CZ391" s="53"/>
      <c r="DA391" s="53"/>
      <c r="DB391" s="53"/>
      <c r="DC391" s="53"/>
      <c r="DD391" s="53"/>
      <c r="DE391" s="53"/>
      <c r="DF391" s="53"/>
      <c r="DG391" s="53"/>
      <c r="DH391" s="53"/>
      <c r="DI391" s="53"/>
      <c r="DJ391" s="53"/>
      <c r="DK391" s="53"/>
      <c r="DL391" s="53"/>
      <c r="DM391" s="53"/>
      <c r="DN391" s="53"/>
      <c r="DO391" s="53"/>
      <c r="DP391" s="53"/>
      <c r="DQ391" s="53"/>
      <c r="DR391" s="53"/>
      <c r="DS391" s="53"/>
      <c r="DT391" s="53"/>
      <c r="DU391" s="53"/>
      <c r="DV391" s="53"/>
      <c r="DW391" s="53"/>
      <c r="DX391" s="53"/>
      <c r="DY391" s="53"/>
      <c r="DZ391" s="53"/>
      <c r="EA391" s="53"/>
      <c r="EB391" s="53"/>
      <c r="EC391" s="53"/>
      <c r="ED391" s="53"/>
      <c r="EE391" s="53"/>
      <c r="EF391" s="53"/>
      <c r="EG391" s="53"/>
      <c r="EH391" s="53"/>
      <c r="EI391" s="53"/>
      <c r="EJ391" s="53"/>
      <c r="EK391" s="53"/>
      <c r="EL391" s="53"/>
      <c r="EM391" s="53"/>
      <c r="EN391" s="53"/>
      <c r="EO391" s="53"/>
      <c r="EP391" s="53"/>
      <c r="EQ391" s="53"/>
      <c r="ER391" s="53"/>
      <c r="ES391" s="53"/>
      <c r="ET391" s="53"/>
      <c r="EU391" s="53"/>
      <c r="EV391" s="53"/>
      <c r="EW391" s="53"/>
      <c r="EX391" s="53"/>
      <c r="EY391" s="53"/>
      <c r="EZ391" s="53"/>
      <c r="FA391" s="53"/>
    </row>
    <row r="392" customFormat="1" spans="1:157">
      <c r="A392" s="53"/>
      <c r="B392" s="57" t="s">
        <v>16</v>
      </c>
      <c r="C392" s="57" t="s">
        <v>1058</v>
      </c>
      <c r="D392" s="57" t="s">
        <v>27</v>
      </c>
      <c r="E392" s="57" t="s">
        <v>1059</v>
      </c>
      <c r="F392" s="57" t="s">
        <v>1060</v>
      </c>
      <c r="G392" s="59" t="s">
        <v>25</v>
      </c>
      <c r="H392" s="59">
        <v>7</v>
      </c>
      <c r="I392" s="66">
        <v>70.66</v>
      </c>
      <c r="J392" s="66">
        <v>86.53</v>
      </c>
      <c r="K392" s="66">
        <v>1557.54</v>
      </c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  <c r="AZ392" s="53"/>
      <c r="BA392" s="53"/>
      <c r="BB392" s="53"/>
      <c r="BC392" s="53"/>
      <c r="BD392" s="53"/>
      <c r="BE392" s="53"/>
      <c r="BF392" s="53"/>
      <c r="BG392" s="53"/>
      <c r="BH392" s="53"/>
      <c r="BI392" s="53"/>
      <c r="BJ392" s="53"/>
      <c r="BK392" s="53"/>
      <c r="BL392" s="53"/>
      <c r="BM392" s="53"/>
      <c r="BN392" s="53"/>
      <c r="BO392" s="53"/>
      <c r="BP392" s="53"/>
      <c r="BQ392" s="53"/>
      <c r="BR392" s="53"/>
      <c r="BS392" s="53"/>
      <c r="BT392" s="53"/>
      <c r="BU392" s="53"/>
      <c r="BV392" s="53"/>
      <c r="BW392" s="53"/>
      <c r="BX392" s="53"/>
      <c r="BY392" s="53"/>
      <c r="BZ392" s="53"/>
      <c r="CA392" s="53"/>
      <c r="CB392" s="53"/>
      <c r="CC392" s="53"/>
      <c r="CD392" s="53"/>
      <c r="CE392" s="53"/>
      <c r="CF392" s="53"/>
      <c r="CG392" s="53"/>
      <c r="CH392" s="53"/>
      <c r="CI392" s="53"/>
      <c r="CJ392" s="53"/>
      <c r="CK392" s="53"/>
      <c r="CL392" s="53"/>
      <c r="CM392" s="53"/>
      <c r="CN392" s="53"/>
      <c r="CO392" s="53"/>
      <c r="CP392" s="53"/>
      <c r="CQ392" s="53"/>
      <c r="CR392" s="53"/>
      <c r="CS392" s="53"/>
      <c r="CT392" s="53"/>
      <c r="CU392" s="53"/>
      <c r="CV392" s="53"/>
      <c r="CW392" s="53"/>
      <c r="CX392" s="53"/>
      <c r="CY392" s="53"/>
      <c r="CZ392" s="53"/>
      <c r="DA392" s="53"/>
      <c r="DB392" s="53"/>
      <c r="DC392" s="53"/>
      <c r="DD392" s="53"/>
      <c r="DE392" s="53"/>
      <c r="DF392" s="53"/>
      <c r="DG392" s="53"/>
      <c r="DH392" s="53"/>
      <c r="DI392" s="53"/>
      <c r="DJ392" s="53"/>
      <c r="DK392" s="53"/>
      <c r="DL392" s="53"/>
      <c r="DM392" s="53"/>
      <c r="DN392" s="53"/>
      <c r="DO392" s="53"/>
      <c r="DP392" s="53"/>
      <c r="DQ392" s="53"/>
      <c r="DR392" s="53"/>
      <c r="DS392" s="53"/>
      <c r="DT392" s="53"/>
      <c r="DU392" s="53"/>
      <c r="DV392" s="53"/>
      <c r="DW392" s="53"/>
      <c r="DX392" s="53"/>
      <c r="DY392" s="53"/>
      <c r="DZ392" s="53"/>
      <c r="EA392" s="53"/>
      <c r="EB392" s="53"/>
      <c r="EC392" s="53"/>
      <c r="ED392" s="53"/>
      <c r="EE392" s="53"/>
      <c r="EF392" s="53"/>
      <c r="EG392" s="53"/>
      <c r="EH392" s="53"/>
      <c r="EI392" s="53"/>
      <c r="EJ392" s="53"/>
      <c r="EK392" s="53"/>
      <c r="EL392" s="53"/>
      <c r="EM392" s="53"/>
      <c r="EN392" s="53"/>
      <c r="EO392" s="53"/>
      <c r="EP392" s="53"/>
      <c r="EQ392" s="53"/>
      <c r="ER392" s="53"/>
      <c r="ES392" s="53"/>
      <c r="ET392" s="53"/>
      <c r="EU392" s="53"/>
      <c r="EV392" s="53"/>
      <c r="EW392" s="53"/>
      <c r="EX392" s="53"/>
      <c r="EY392" s="53"/>
      <c r="EZ392" s="53"/>
      <c r="FA392" s="53"/>
    </row>
    <row r="393" customFormat="1" spans="1:157">
      <c r="A393" s="53"/>
      <c r="B393" s="57" t="s">
        <v>16</v>
      </c>
      <c r="C393" s="57" t="s">
        <v>1061</v>
      </c>
      <c r="D393" s="57" t="s">
        <v>14</v>
      </c>
      <c r="E393" s="58" t="s">
        <v>1062</v>
      </c>
      <c r="F393" s="57" t="s">
        <v>1063</v>
      </c>
      <c r="G393" s="59" t="s">
        <v>25</v>
      </c>
      <c r="H393" s="59">
        <v>1</v>
      </c>
      <c r="I393" s="66">
        <v>185.07</v>
      </c>
      <c r="J393" s="66">
        <v>226.65</v>
      </c>
      <c r="K393" s="66">
        <v>226.65</v>
      </c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  <c r="BG393" s="53"/>
      <c r="BH393" s="53"/>
      <c r="BI393" s="53"/>
      <c r="BJ393" s="53"/>
      <c r="BK393" s="53"/>
      <c r="BL393" s="53"/>
      <c r="BM393" s="53"/>
      <c r="BN393" s="53"/>
      <c r="BO393" s="53"/>
      <c r="BP393" s="53"/>
      <c r="BQ393" s="53"/>
      <c r="BR393" s="53"/>
      <c r="BS393" s="53"/>
      <c r="BT393" s="53"/>
      <c r="BU393" s="53"/>
      <c r="BV393" s="53"/>
      <c r="BW393" s="53"/>
      <c r="BX393" s="53"/>
      <c r="BY393" s="53"/>
      <c r="BZ393" s="53"/>
      <c r="CA393" s="53"/>
      <c r="CB393" s="53"/>
      <c r="CC393" s="53"/>
      <c r="CD393" s="53"/>
      <c r="CE393" s="53"/>
      <c r="CF393" s="53"/>
      <c r="CG393" s="53"/>
      <c r="CH393" s="53"/>
      <c r="CI393" s="53"/>
      <c r="CJ393" s="53"/>
      <c r="CK393" s="53"/>
      <c r="CL393" s="53"/>
      <c r="CM393" s="53"/>
      <c r="CN393" s="53"/>
      <c r="CO393" s="53"/>
      <c r="CP393" s="53"/>
      <c r="CQ393" s="53"/>
      <c r="CR393" s="53"/>
      <c r="CS393" s="53"/>
      <c r="CT393" s="53"/>
      <c r="CU393" s="53"/>
      <c r="CV393" s="53"/>
      <c r="CW393" s="53"/>
      <c r="CX393" s="53"/>
      <c r="CY393" s="53"/>
      <c r="CZ393" s="53"/>
      <c r="DA393" s="53"/>
      <c r="DB393" s="53"/>
      <c r="DC393" s="53"/>
      <c r="DD393" s="53"/>
      <c r="DE393" s="53"/>
      <c r="DF393" s="53"/>
      <c r="DG393" s="53"/>
      <c r="DH393" s="53"/>
      <c r="DI393" s="53"/>
      <c r="DJ393" s="53"/>
      <c r="DK393" s="53"/>
      <c r="DL393" s="53"/>
      <c r="DM393" s="53"/>
      <c r="DN393" s="53"/>
      <c r="DO393" s="53"/>
      <c r="DP393" s="53"/>
      <c r="DQ393" s="53"/>
      <c r="DR393" s="53"/>
      <c r="DS393" s="53"/>
      <c r="DT393" s="53"/>
      <c r="DU393" s="53"/>
      <c r="DV393" s="53"/>
      <c r="DW393" s="53"/>
      <c r="DX393" s="53"/>
      <c r="DY393" s="53"/>
      <c r="DZ393" s="53"/>
      <c r="EA393" s="53"/>
      <c r="EB393" s="53"/>
      <c r="EC393" s="53"/>
      <c r="ED393" s="53"/>
      <c r="EE393" s="53"/>
      <c r="EF393" s="53"/>
      <c r="EG393" s="53"/>
      <c r="EH393" s="53"/>
      <c r="EI393" s="53"/>
      <c r="EJ393" s="53"/>
      <c r="EK393" s="53"/>
      <c r="EL393" s="53"/>
      <c r="EM393" s="53"/>
      <c r="EN393" s="53"/>
      <c r="EO393" s="53"/>
      <c r="EP393" s="53"/>
      <c r="EQ393" s="53"/>
      <c r="ER393" s="53"/>
      <c r="ES393" s="53"/>
      <c r="ET393" s="53"/>
      <c r="EU393" s="53"/>
      <c r="EV393" s="53"/>
      <c r="EW393" s="53"/>
      <c r="EX393" s="53"/>
      <c r="EY393" s="53"/>
      <c r="EZ393" s="53"/>
      <c r="FA393" s="53"/>
    </row>
    <row r="394" customFormat="1" spans="1:157">
      <c r="A394" s="53"/>
      <c r="B394" s="57" t="s">
        <v>16</v>
      </c>
      <c r="C394" s="57" t="s">
        <v>1064</v>
      </c>
      <c r="D394" s="57" t="s">
        <v>14</v>
      </c>
      <c r="E394" s="58" t="s">
        <v>1065</v>
      </c>
      <c r="F394" s="57" t="s">
        <v>1066</v>
      </c>
      <c r="G394" s="59" t="s">
        <v>25</v>
      </c>
      <c r="H394" s="59">
        <v>42</v>
      </c>
      <c r="I394" s="66">
        <v>65.59</v>
      </c>
      <c r="J394" s="66">
        <v>80.32</v>
      </c>
      <c r="K394" s="66">
        <v>3373.44</v>
      </c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  <c r="AI394" s="53"/>
      <c r="AJ394" s="53"/>
      <c r="AK394" s="53"/>
      <c r="AL394" s="53"/>
      <c r="AM394" s="53"/>
      <c r="AN394" s="53"/>
      <c r="AO394" s="53"/>
      <c r="AP394" s="53"/>
      <c r="AQ394" s="53"/>
      <c r="AR394" s="53"/>
      <c r="AS394" s="53"/>
      <c r="AT394" s="53"/>
      <c r="AU394" s="53"/>
      <c r="AV394" s="53"/>
      <c r="AW394" s="53"/>
      <c r="AX394" s="53"/>
      <c r="AY394" s="53"/>
      <c r="AZ394" s="53"/>
      <c r="BA394" s="53"/>
      <c r="BB394" s="53"/>
      <c r="BC394" s="53"/>
      <c r="BD394" s="53"/>
      <c r="BE394" s="53"/>
      <c r="BF394" s="53"/>
      <c r="BG394" s="53"/>
      <c r="BH394" s="53"/>
      <c r="BI394" s="53"/>
      <c r="BJ394" s="53"/>
      <c r="BK394" s="53"/>
      <c r="BL394" s="53"/>
      <c r="BM394" s="53"/>
      <c r="BN394" s="53"/>
      <c r="BO394" s="53"/>
      <c r="BP394" s="53"/>
      <c r="BQ394" s="53"/>
      <c r="BR394" s="53"/>
      <c r="BS394" s="53"/>
      <c r="BT394" s="53"/>
      <c r="BU394" s="53"/>
      <c r="BV394" s="53"/>
      <c r="BW394" s="53"/>
      <c r="BX394" s="53"/>
      <c r="BY394" s="53"/>
      <c r="BZ394" s="53"/>
      <c r="CA394" s="53"/>
      <c r="CB394" s="53"/>
      <c r="CC394" s="53"/>
      <c r="CD394" s="53"/>
      <c r="CE394" s="53"/>
      <c r="CF394" s="53"/>
      <c r="CG394" s="53"/>
      <c r="CH394" s="53"/>
      <c r="CI394" s="53"/>
      <c r="CJ394" s="53"/>
      <c r="CK394" s="53"/>
      <c r="CL394" s="53"/>
      <c r="CM394" s="53"/>
      <c r="CN394" s="53"/>
      <c r="CO394" s="53"/>
      <c r="CP394" s="53"/>
      <c r="CQ394" s="53"/>
      <c r="CR394" s="53"/>
      <c r="CS394" s="53"/>
      <c r="CT394" s="53"/>
      <c r="CU394" s="53"/>
      <c r="CV394" s="53"/>
      <c r="CW394" s="53"/>
      <c r="CX394" s="53"/>
      <c r="CY394" s="53"/>
      <c r="CZ394" s="53"/>
      <c r="DA394" s="53"/>
      <c r="DB394" s="53"/>
      <c r="DC394" s="53"/>
      <c r="DD394" s="53"/>
      <c r="DE394" s="53"/>
      <c r="DF394" s="53"/>
      <c r="DG394" s="53"/>
      <c r="DH394" s="53"/>
      <c r="DI394" s="53"/>
      <c r="DJ394" s="53"/>
      <c r="DK394" s="53"/>
      <c r="DL394" s="53"/>
      <c r="DM394" s="53"/>
      <c r="DN394" s="53"/>
      <c r="DO394" s="53"/>
      <c r="DP394" s="53"/>
      <c r="DQ394" s="53"/>
      <c r="DR394" s="53"/>
      <c r="DS394" s="53"/>
      <c r="DT394" s="53"/>
      <c r="DU394" s="53"/>
      <c r="DV394" s="53"/>
      <c r="DW394" s="53"/>
      <c r="DX394" s="53"/>
      <c r="DY394" s="53"/>
      <c r="DZ394" s="53"/>
      <c r="EA394" s="53"/>
      <c r="EB394" s="53"/>
      <c r="EC394" s="53"/>
      <c r="ED394" s="53"/>
      <c r="EE394" s="53"/>
      <c r="EF394" s="53"/>
      <c r="EG394" s="53"/>
      <c r="EH394" s="53"/>
      <c r="EI394" s="53"/>
      <c r="EJ394" s="53"/>
      <c r="EK394" s="53"/>
      <c r="EL394" s="53"/>
      <c r="EM394" s="53"/>
      <c r="EN394" s="53"/>
      <c r="EO394" s="53"/>
      <c r="EP394" s="53"/>
      <c r="EQ394" s="53"/>
      <c r="ER394" s="53"/>
      <c r="ES394" s="53"/>
      <c r="ET394" s="53"/>
      <c r="EU394" s="53"/>
      <c r="EV394" s="53"/>
      <c r="EW394" s="53"/>
      <c r="EX394" s="53"/>
      <c r="EY394" s="53"/>
      <c r="EZ394" s="53"/>
      <c r="FA394" s="53"/>
    </row>
    <row r="395" customFormat="1" spans="1:157">
      <c r="A395" s="53"/>
      <c r="B395" s="57" t="s">
        <v>16</v>
      </c>
      <c r="C395" s="57" t="s">
        <v>1067</v>
      </c>
      <c r="D395" s="57" t="s">
        <v>14</v>
      </c>
      <c r="E395" s="58" t="s">
        <v>1068</v>
      </c>
      <c r="F395" s="57" t="s">
        <v>1069</v>
      </c>
      <c r="G395" s="59" t="s">
        <v>25</v>
      </c>
      <c r="H395" s="59">
        <v>18</v>
      </c>
      <c r="I395" s="66">
        <v>70.66</v>
      </c>
      <c r="J395" s="66">
        <v>86.53</v>
      </c>
      <c r="K395" s="66">
        <v>1557.54</v>
      </c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  <c r="AA395" s="53"/>
      <c r="AB395" s="53"/>
      <c r="AC395" s="53"/>
      <c r="AD395" s="53"/>
      <c r="AE395" s="53"/>
      <c r="AF395" s="53"/>
      <c r="AG395" s="53"/>
      <c r="AH395" s="53"/>
      <c r="AI395" s="53"/>
      <c r="AJ395" s="53"/>
      <c r="AK395" s="53"/>
      <c r="AL395" s="53"/>
      <c r="AM395" s="53"/>
      <c r="AN395" s="53"/>
      <c r="AO395" s="53"/>
      <c r="AP395" s="53"/>
      <c r="AQ395" s="53"/>
      <c r="AR395" s="53"/>
      <c r="AS395" s="53"/>
      <c r="AT395" s="53"/>
      <c r="AU395" s="53"/>
      <c r="AV395" s="53"/>
      <c r="AW395" s="53"/>
      <c r="AX395" s="53"/>
      <c r="AY395" s="53"/>
      <c r="AZ395" s="53"/>
      <c r="BA395" s="53"/>
      <c r="BB395" s="53"/>
      <c r="BC395" s="53"/>
      <c r="BD395" s="53"/>
      <c r="BE395" s="53"/>
      <c r="BF395" s="53"/>
      <c r="BG395" s="53"/>
      <c r="BH395" s="53"/>
      <c r="BI395" s="53"/>
      <c r="BJ395" s="53"/>
      <c r="BK395" s="53"/>
      <c r="BL395" s="53"/>
      <c r="BM395" s="53"/>
      <c r="BN395" s="53"/>
      <c r="BO395" s="53"/>
      <c r="BP395" s="53"/>
      <c r="BQ395" s="53"/>
      <c r="BR395" s="53"/>
      <c r="BS395" s="53"/>
      <c r="BT395" s="53"/>
      <c r="BU395" s="53"/>
      <c r="BV395" s="53"/>
      <c r="BW395" s="53"/>
      <c r="BX395" s="53"/>
      <c r="BY395" s="53"/>
      <c r="BZ395" s="53"/>
      <c r="CA395" s="53"/>
      <c r="CB395" s="53"/>
      <c r="CC395" s="53"/>
      <c r="CD395" s="53"/>
      <c r="CE395" s="53"/>
      <c r="CF395" s="53"/>
      <c r="CG395" s="53"/>
      <c r="CH395" s="53"/>
      <c r="CI395" s="53"/>
      <c r="CJ395" s="53"/>
      <c r="CK395" s="53"/>
      <c r="CL395" s="53"/>
      <c r="CM395" s="53"/>
      <c r="CN395" s="53"/>
      <c r="CO395" s="53"/>
      <c r="CP395" s="53"/>
      <c r="CQ395" s="53"/>
      <c r="CR395" s="53"/>
      <c r="CS395" s="53"/>
      <c r="CT395" s="53"/>
      <c r="CU395" s="53"/>
      <c r="CV395" s="53"/>
      <c r="CW395" s="53"/>
      <c r="CX395" s="53"/>
      <c r="CY395" s="53"/>
      <c r="CZ395" s="53"/>
      <c r="DA395" s="53"/>
      <c r="DB395" s="53"/>
      <c r="DC395" s="53"/>
      <c r="DD395" s="53"/>
      <c r="DE395" s="53"/>
      <c r="DF395" s="53"/>
      <c r="DG395" s="53"/>
      <c r="DH395" s="53"/>
      <c r="DI395" s="53"/>
      <c r="DJ395" s="53"/>
      <c r="DK395" s="53"/>
      <c r="DL395" s="53"/>
      <c r="DM395" s="53"/>
      <c r="DN395" s="53"/>
      <c r="DO395" s="53"/>
      <c r="DP395" s="53"/>
      <c r="DQ395" s="53"/>
      <c r="DR395" s="53"/>
      <c r="DS395" s="53"/>
      <c r="DT395" s="53"/>
      <c r="DU395" s="53"/>
      <c r="DV395" s="53"/>
      <c r="DW395" s="53"/>
      <c r="DX395" s="53"/>
      <c r="DY395" s="53"/>
      <c r="DZ395" s="53"/>
      <c r="EA395" s="53"/>
      <c r="EB395" s="53"/>
      <c r="EC395" s="53"/>
      <c r="ED395" s="53"/>
      <c r="EE395" s="53"/>
      <c r="EF395" s="53"/>
      <c r="EG395" s="53"/>
      <c r="EH395" s="53"/>
      <c r="EI395" s="53"/>
      <c r="EJ395" s="53"/>
      <c r="EK395" s="53"/>
      <c r="EL395" s="53"/>
      <c r="EM395" s="53"/>
      <c r="EN395" s="53"/>
      <c r="EO395" s="53"/>
      <c r="EP395" s="53"/>
      <c r="EQ395" s="53"/>
      <c r="ER395" s="53"/>
      <c r="ES395" s="53"/>
      <c r="ET395" s="53"/>
      <c r="EU395" s="53"/>
      <c r="EV395" s="53"/>
      <c r="EW395" s="53"/>
      <c r="EX395" s="53"/>
      <c r="EY395" s="53"/>
      <c r="EZ395" s="53"/>
      <c r="FA395" s="53"/>
    </row>
    <row r="396" customFormat="1" spans="1:157">
      <c r="A396" s="53"/>
      <c r="B396" s="57" t="s">
        <v>16</v>
      </c>
      <c r="C396" s="57" t="s">
        <v>1070</v>
      </c>
      <c r="D396" s="57" t="s">
        <v>14</v>
      </c>
      <c r="E396" s="58" t="s">
        <v>1071</v>
      </c>
      <c r="F396" s="57" t="s">
        <v>1072</v>
      </c>
      <c r="G396" s="59" t="s">
        <v>25</v>
      </c>
      <c r="H396" s="59">
        <v>42</v>
      </c>
      <c r="I396" s="66">
        <v>10.62</v>
      </c>
      <c r="J396" s="66">
        <v>13</v>
      </c>
      <c r="K396" s="66">
        <v>546</v>
      </c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  <c r="AI396" s="53"/>
      <c r="AJ396" s="53"/>
      <c r="AK396" s="53"/>
      <c r="AL396" s="53"/>
      <c r="AM396" s="53"/>
      <c r="AN396" s="53"/>
      <c r="AO396" s="53"/>
      <c r="AP396" s="53"/>
      <c r="AQ396" s="53"/>
      <c r="AR396" s="53"/>
      <c r="AS396" s="53"/>
      <c r="AT396" s="53"/>
      <c r="AU396" s="53"/>
      <c r="AV396" s="53"/>
      <c r="AW396" s="53"/>
      <c r="AX396" s="53"/>
      <c r="AY396" s="53"/>
      <c r="AZ396" s="53"/>
      <c r="BA396" s="53"/>
      <c r="BB396" s="53"/>
      <c r="BC396" s="53"/>
      <c r="BD396" s="53"/>
      <c r="BE396" s="53"/>
      <c r="BF396" s="53"/>
      <c r="BG396" s="53"/>
      <c r="BH396" s="53"/>
      <c r="BI396" s="53"/>
      <c r="BJ396" s="53"/>
      <c r="BK396" s="53"/>
      <c r="BL396" s="53"/>
      <c r="BM396" s="53"/>
      <c r="BN396" s="53"/>
      <c r="BO396" s="53"/>
      <c r="BP396" s="53"/>
      <c r="BQ396" s="53"/>
      <c r="BR396" s="53"/>
      <c r="BS396" s="53"/>
      <c r="BT396" s="53"/>
      <c r="BU396" s="53"/>
      <c r="BV396" s="53"/>
      <c r="BW396" s="53"/>
      <c r="BX396" s="53"/>
      <c r="BY396" s="53"/>
      <c r="BZ396" s="53"/>
      <c r="CA396" s="53"/>
      <c r="CB396" s="53"/>
      <c r="CC396" s="53"/>
      <c r="CD396" s="53"/>
      <c r="CE396" s="53"/>
      <c r="CF396" s="53"/>
      <c r="CG396" s="53"/>
      <c r="CH396" s="53"/>
      <c r="CI396" s="53"/>
      <c r="CJ396" s="53"/>
      <c r="CK396" s="53"/>
      <c r="CL396" s="53"/>
      <c r="CM396" s="53"/>
      <c r="CN396" s="53"/>
      <c r="CO396" s="53"/>
      <c r="CP396" s="53"/>
      <c r="CQ396" s="53"/>
      <c r="CR396" s="53"/>
      <c r="CS396" s="53"/>
      <c r="CT396" s="53"/>
      <c r="CU396" s="53"/>
      <c r="CV396" s="53"/>
      <c r="CW396" s="53"/>
      <c r="CX396" s="53"/>
      <c r="CY396" s="53"/>
      <c r="CZ396" s="53"/>
      <c r="DA396" s="53"/>
      <c r="DB396" s="53"/>
      <c r="DC396" s="53"/>
      <c r="DD396" s="53"/>
      <c r="DE396" s="53"/>
      <c r="DF396" s="53"/>
      <c r="DG396" s="53"/>
      <c r="DH396" s="53"/>
      <c r="DI396" s="53"/>
      <c r="DJ396" s="53"/>
      <c r="DK396" s="53"/>
      <c r="DL396" s="53"/>
      <c r="DM396" s="53"/>
      <c r="DN396" s="53"/>
      <c r="DO396" s="53"/>
      <c r="DP396" s="53"/>
      <c r="DQ396" s="53"/>
      <c r="DR396" s="53"/>
      <c r="DS396" s="53"/>
      <c r="DT396" s="53"/>
      <c r="DU396" s="53"/>
      <c r="DV396" s="53"/>
      <c r="DW396" s="53"/>
      <c r="DX396" s="53"/>
      <c r="DY396" s="53"/>
      <c r="DZ396" s="53"/>
      <c r="EA396" s="53"/>
      <c r="EB396" s="53"/>
      <c r="EC396" s="53"/>
      <c r="ED396" s="53"/>
      <c r="EE396" s="53"/>
      <c r="EF396" s="53"/>
      <c r="EG396" s="53"/>
      <c r="EH396" s="53"/>
      <c r="EI396" s="53"/>
      <c r="EJ396" s="53"/>
      <c r="EK396" s="53"/>
      <c r="EL396" s="53"/>
      <c r="EM396" s="53"/>
      <c r="EN396" s="53"/>
      <c r="EO396" s="53"/>
      <c r="EP396" s="53"/>
      <c r="EQ396" s="53"/>
      <c r="ER396" s="53"/>
      <c r="ES396" s="53"/>
      <c r="ET396" s="53"/>
      <c r="EU396" s="53"/>
      <c r="EV396" s="53"/>
      <c r="EW396" s="53"/>
      <c r="EX396" s="53"/>
      <c r="EY396" s="53"/>
      <c r="EZ396" s="53"/>
      <c r="FA396" s="53"/>
    </row>
    <row r="397" customFormat="1" spans="1:157">
      <c r="A397" s="53"/>
      <c r="B397" s="57" t="s">
        <v>16</v>
      </c>
      <c r="C397" s="57" t="s">
        <v>1073</v>
      </c>
      <c r="D397" s="57" t="s">
        <v>14</v>
      </c>
      <c r="E397" s="58" t="s">
        <v>1074</v>
      </c>
      <c r="F397" s="57" t="s">
        <v>1075</v>
      </c>
      <c r="G397" s="59" t="s">
        <v>25</v>
      </c>
      <c r="H397" s="59">
        <v>18</v>
      </c>
      <c r="I397" s="66">
        <v>19.37</v>
      </c>
      <c r="J397" s="66">
        <v>23.72</v>
      </c>
      <c r="K397" s="66">
        <v>426.96</v>
      </c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  <c r="AA397" s="53"/>
      <c r="AB397" s="53"/>
      <c r="AC397" s="53"/>
      <c r="AD397" s="53"/>
      <c r="AE397" s="53"/>
      <c r="AF397" s="53"/>
      <c r="AG397" s="53"/>
      <c r="AH397" s="53"/>
      <c r="AI397" s="53"/>
      <c r="AJ397" s="53"/>
      <c r="AK397" s="53"/>
      <c r="AL397" s="53"/>
      <c r="AM397" s="53"/>
      <c r="AN397" s="53"/>
      <c r="AO397" s="53"/>
      <c r="AP397" s="53"/>
      <c r="AQ397" s="53"/>
      <c r="AR397" s="53"/>
      <c r="AS397" s="53"/>
      <c r="AT397" s="53"/>
      <c r="AU397" s="53"/>
      <c r="AV397" s="53"/>
      <c r="AW397" s="53"/>
      <c r="AX397" s="53"/>
      <c r="AY397" s="53"/>
      <c r="AZ397" s="53"/>
      <c r="BA397" s="53"/>
      <c r="BB397" s="53"/>
      <c r="BC397" s="53"/>
      <c r="BD397" s="53"/>
      <c r="BE397" s="53"/>
      <c r="BF397" s="53"/>
      <c r="BG397" s="53"/>
      <c r="BH397" s="53"/>
      <c r="BI397" s="53"/>
      <c r="BJ397" s="53"/>
      <c r="BK397" s="53"/>
      <c r="BL397" s="53"/>
      <c r="BM397" s="53"/>
      <c r="BN397" s="53"/>
      <c r="BO397" s="53"/>
      <c r="BP397" s="53"/>
      <c r="BQ397" s="53"/>
      <c r="BR397" s="53"/>
      <c r="BS397" s="53"/>
      <c r="BT397" s="53"/>
      <c r="BU397" s="53"/>
      <c r="BV397" s="53"/>
      <c r="BW397" s="53"/>
      <c r="BX397" s="53"/>
      <c r="BY397" s="53"/>
      <c r="BZ397" s="53"/>
      <c r="CA397" s="53"/>
      <c r="CB397" s="53"/>
      <c r="CC397" s="53"/>
      <c r="CD397" s="53"/>
      <c r="CE397" s="53"/>
      <c r="CF397" s="53"/>
      <c r="CG397" s="53"/>
      <c r="CH397" s="53"/>
      <c r="CI397" s="53"/>
      <c r="CJ397" s="53"/>
      <c r="CK397" s="53"/>
      <c r="CL397" s="53"/>
      <c r="CM397" s="53"/>
      <c r="CN397" s="53"/>
      <c r="CO397" s="53"/>
      <c r="CP397" s="53"/>
      <c r="CQ397" s="53"/>
      <c r="CR397" s="53"/>
      <c r="CS397" s="53"/>
      <c r="CT397" s="53"/>
      <c r="CU397" s="53"/>
      <c r="CV397" s="53"/>
      <c r="CW397" s="53"/>
      <c r="CX397" s="53"/>
      <c r="CY397" s="53"/>
      <c r="CZ397" s="53"/>
      <c r="DA397" s="53"/>
      <c r="DB397" s="53"/>
      <c r="DC397" s="53"/>
      <c r="DD397" s="53"/>
      <c r="DE397" s="53"/>
      <c r="DF397" s="53"/>
      <c r="DG397" s="53"/>
      <c r="DH397" s="53"/>
      <c r="DI397" s="53"/>
      <c r="DJ397" s="53"/>
      <c r="DK397" s="53"/>
      <c r="DL397" s="53"/>
      <c r="DM397" s="53"/>
      <c r="DN397" s="53"/>
      <c r="DO397" s="53"/>
      <c r="DP397" s="53"/>
      <c r="DQ397" s="53"/>
      <c r="DR397" s="53"/>
      <c r="DS397" s="53"/>
      <c r="DT397" s="53"/>
      <c r="DU397" s="53"/>
      <c r="DV397" s="53"/>
      <c r="DW397" s="53"/>
      <c r="DX397" s="53"/>
      <c r="DY397" s="53"/>
      <c r="DZ397" s="53"/>
      <c r="EA397" s="53"/>
      <c r="EB397" s="53"/>
      <c r="EC397" s="53"/>
      <c r="ED397" s="53"/>
      <c r="EE397" s="53"/>
      <c r="EF397" s="53"/>
      <c r="EG397" s="53"/>
      <c r="EH397" s="53"/>
      <c r="EI397" s="53"/>
      <c r="EJ397" s="53"/>
      <c r="EK397" s="53"/>
      <c r="EL397" s="53"/>
      <c r="EM397" s="53"/>
      <c r="EN397" s="53"/>
      <c r="EO397" s="53"/>
      <c r="EP397" s="53"/>
      <c r="EQ397" s="53"/>
      <c r="ER397" s="53"/>
      <c r="ES397" s="53"/>
      <c r="ET397" s="53"/>
      <c r="EU397" s="53"/>
      <c r="EV397" s="53"/>
      <c r="EW397" s="53"/>
      <c r="EX397" s="53"/>
      <c r="EY397" s="53"/>
      <c r="EZ397" s="53"/>
      <c r="FA397" s="53"/>
    </row>
    <row r="398" customFormat="1" spans="1:157">
      <c r="A398" s="53"/>
      <c r="B398" s="57" t="s">
        <v>16</v>
      </c>
      <c r="C398" s="57" t="s">
        <v>1076</v>
      </c>
      <c r="D398" s="57" t="s">
        <v>27</v>
      </c>
      <c r="E398" s="57" t="s">
        <v>1077</v>
      </c>
      <c r="F398" s="57" t="s">
        <v>1078</v>
      </c>
      <c r="G398" s="59" t="s">
        <v>25</v>
      </c>
      <c r="H398" s="59">
        <v>28</v>
      </c>
      <c r="I398" s="66">
        <v>124.296978</v>
      </c>
      <c r="J398" s="66">
        <f>I398*22.47%+I398</f>
        <v>152.2265089566</v>
      </c>
      <c r="K398" s="66">
        <f>J398*H398</f>
        <v>4262.3422507848</v>
      </c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  <c r="AI398" s="53"/>
      <c r="AJ398" s="53"/>
      <c r="AK398" s="53"/>
      <c r="AL398" s="53"/>
      <c r="AM398" s="53"/>
      <c r="AN398" s="53"/>
      <c r="AO398" s="53"/>
      <c r="AP398" s="53"/>
      <c r="AQ398" s="53"/>
      <c r="AR398" s="53"/>
      <c r="AS398" s="53"/>
      <c r="AT398" s="53"/>
      <c r="AU398" s="53"/>
      <c r="AV398" s="53"/>
      <c r="AW398" s="53"/>
      <c r="AX398" s="53"/>
      <c r="AY398" s="53"/>
      <c r="AZ398" s="53"/>
      <c r="BA398" s="53"/>
      <c r="BB398" s="53"/>
      <c r="BC398" s="53"/>
      <c r="BD398" s="53"/>
      <c r="BE398" s="53"/>
      <c r="BF398" s="53"/>
      <c r="BG398" s="53"/>
      <c r="BH398" s="53"/>
      <c r="BI398" s="53"/>
      <c r="BJ398" s="53"/>
      <c r="BK398" s="53"/>
      <c r="BL398" s="53"/>
      <c r="BM398" s="53"/>
      <c r="BN398" s="53"/>
      <c r="BO398" s="53"/>
      <c r="BP398" s="53"/>
      <c r="BQ398" s="53"/>
      <c r="BR398" s="53"/>
      <c r="BS398" s="53"/>
      <c r="BT398" s="53"/>
      <c r="BU398" s="53"/>
      <c r="BV398" s="53"/>
      <c r="BW398" s="53"/>
      <c r="BX398" s="53"/>
      <c r="BY398" s="53"/>
      <c r="BZ398" s="53"/>
      <c r="CA398" s="53"/>
      <c r="CB398" s="53"/>
      <c r="CC398" s="53"/>
      <c r="CD398" s="53"/>
      <c r="CE398" s="53"/>
      <c r="CF398" s="53"/>
      <c r="CG398" s="53"/>
      <c r="CH398" s="53"/>
      <c r="CI398" s="53"/>
      <c r="CJ398" s="53"/>
      <c r="CK398" s="53"/>
      <c r="CL398" s="53"/>
      <c r="CM398" s="53"/>
      <c r="CN398" s="53"/>
      <c r="CO398" s="53"/>
      <c r="CP398" s="53"/>
      <c r="CQ398" s="53"/>
      <c r="CR398" s="53"/>
      <c r="CS398" s="53"/>
      <c r="CT398" s="53"/>
      <c r="CU398" s="53"/>
      <c r="CV398" s="53"/>
      <c r="CW398" s="53"/>
      <c r="CX398" s="53"/>
      <c r="CY398" s="53"/>
      <c r="CZ398" s="53"/>
      <c r="DA398" s="53"/>
      <c r="DB398" s="53"/>
      <c r="DC398" s="53"/>
      <c r="DD398" s="53"/>
      <c r="DE398" s="53"/>
      <c r="DF398" s="53"/>
      <c r="DG398" s="53"/>
      <c r="DH398" s="53"/>
      <c r="DI398" s="53"/>
      <c r="DJ398" s="53"/>
      <c r="DK398" s="53"/>
      <c r="DL398" s="53"/>
      <c r="DM398" s="53"/>
      <c r="DN398" s="53"/>
      <c r="DO398" s="53"/>
      <c r="DP398" s="53"/>
      <c r="DQ398" s="53"/>
      <c r="DR398" s="53"/>
      <c r="DS398" s="53"/>
      <c r="DT398" s="53"/>
      <c r="DU398" s="53"/>
      <c r="DV398" s="53"/>
      <c r="DW398" s="53"/>
      <c r="DX398" s="53"/>
      <c r="DY398" s="53"/>
      <c r="DZ398" s="53"/>
      <c r="EA398" s="53"/>
      <c r="EB398" s="53"/>
      <c r="EC398" s="53"/>
      <c r="ED398" s="53"/>
      <c r="EE398" s="53"/>
      <c r="EF398" s="53"/>
      <c r="EG398" s="53"/>
      <c r="EH398" s="53"/>
      <c r="EI398" s="53"/>
      <c r="EJ398" s="53"/>
      <c r="EK398" s="53"/>
      <c r="EL398" s="53"/>
      <c r="EM398" s="53"/>
      <c r="EN398" s="53"/>
      <c r="EO398" s="53"/>
      <c r="EP398" s="53"/>
      <c r="EQ398" s="53"/>
      <c r="ER398" s="53"/>
      <c r="ES398" s="53"/>
      <c r="ET398" s="53"/>
      <c r="EU398" s="53"/>
      <c r="EV398" s="53"/>
      <c r="EW398" s="53"/>
      <c r="EX398" s="53"/>
      <c r="EY398" s="53"/>
      <c r="EZ398" s="53"/>
      <c r="FA398" s="53"/>
    </row>
    <row r="399" customFormat="1" spans="1:157">
      <c r="A399" s="53"/>
      <c r="B399" s="57" t="s">
        <v>16</v>
      </c>
      <c r="C399" s="57" t="s">
        <v>1079</v>
      </c>
      <c r="D399" s="57" t="s">
        <v>14</v>
      </c>
      <c r="E399" s="58" t="s">
        <v>1080</v>
      </c>
      <c r="F399" s="57" t="s">
        <v>1081</v>
      </c>
      <c r="G399" s="59" t="s">
        <v>25</v>
      </c>
      <c r="H399" s="59">
        <v>19</v>
      </c>
      <c r="I399" s="66">
        <v>71.27</v>
      </c>
      <c r="J399" s="66">
        <v>87.28</v>
      </c>
      <c r="K399" s="66">
        <v>1658.32</v>
      </c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  <c r="AI399" s="53"/>
      <c r="AJ399" s="53"/>
      <c r="AK399" s="53"/>
      <c r="AL399" s="53"/>
      <c r="AM399" s="53"/>
      <c r="AN399" s="53"/>
      <c r="AO399" s="53"/>
      <c r="AP399" s="53"/>
      <c r="AQ399" s="53"/>
      <c r="AR399" s="53"/>
      <c r="AS399" s="53"/>
      <c r="AT399" s="53"/>
      <c r="AU399" s="53"/>
      <c r="AV399" s="53"/>
      <c r="AW399" s="53"/>
      <c r="AX399" s="53"/>
      <c r="AY399" s="53"/>
      <c r="AZ399" s="53"/>
      <c r="BA399" s="53"/>
      <c r="BB399" s="53"/>
      <c r="BC399" s="53"/>
      <c r="BD399" s="53"/>
      <c r="BE399" s="53"/>
      <c r="BF399" s="53"/>
      <c r="BG399" s="53"/>
      <c r="BH399" s="53"/>
      <c r="BI399" s="53"/>
      <c r="BJ399" s="53"/>
      <c r="BK399" s="53"/>
      <c r="BL399" s="53"/>
      <c r="BM399" s="53"/>
      <c r="BN399" s="53"/>
      <c r="BO399" s="53"/>
      <c r="BP399" s="53"/>
      <c r="BQ399" s="53"/>
      <c r="BR399" s="53"/>
      <c r="BS399" s="53"/>
      <c r="BT399" s="53"/>
      <c r="BU399" s="53"/>
      <c r="BV399" s="53"/>
      <c r="BW399" s="53"/>
      <c r="BX399" s="53"/>
      <c r="BY399" s="53"/>
      <c r="BZ399" s="53"/>
      <c r="CA399" s="53"/>
      <c r="CB399" s="53"/>
      <c r="CC399" s="53"/>
      <c r="CD399" s="53"/>
      <c r="CE399" s="53"/>
      <c r="CF399" s="53"/>
      <c r="CG399" s="53"/>
      <c r="CH399" s="53"/>
      <c r="CI399" s="53"/>
      <c r="CJ399" s="53"/>
      <c r="CK399" s="53"/>
      <c r="CL399" s="53"/>
      <c r="CM399" s="53"/>
      <c r="CN399" s="53"/>
      <c r="CO399" s="53"/>
      <c r="CP399" s="53"/>
      <c r="CQ399" s="53"/>
      <c r="CR399" s="53"/>
      <c r="CS399" s="53"/>
      <c r="CT399" s="53"/>
      <c r="CU399" s="53"/>
      <c r="CV399" s="53"/>
      <c r="CW399" s="53"/>
      <c r="CX399" s="53"/>
      <c r="CY399" s="53"/>
      <c r="CZ399" s="53"/>
      <c r="DA399" s="53"/>
      <c r="DB399" s="53"/>
      <c r="DC399" s="53"/>
      <c r="DD399" s="53"/>
      <c r="DE399" s="53"/>
      <c r="DF399" s="53"/>
      <c r="DG399" s="53"/>
      <c r="DH399" s="53"/>
      <c r="DI399" s="53"/>
      <c r="DJ399" s="53"/>
      <c r="DK399" s="53"/>
      <c r="DL399" s="53"/>
      <c r="DM399" s="53"/>
      <c r="DN399" s="53"/>
      <c r="DO399" s="53"/>
      <c r="DP399" s="53"/>
      <c r="DQ399" s="53"/>
      <c r="DR399" s="53"/>
      <c r="DS399" s="53"/>
      <c r="DT399" s="53"/>
      <c r="DU399" s="53"/>
      <c r="DV399" s="53"/>
      <c r="DW399" s="53"/>
      <c r="DX399" s="53"/>
      <c r="DY399" s="53"/>
      <c r="DZ399" s="53"/>
      <c r="EA399" s="53"/>
      <c r="EB399" s="53"/>
      <c r="EC399" s="53"/>
      <c r="ED399" s="53"/>
      <c r="EE399" s="53"/>
      <c r="EF399" s="53"/>
      <c r="EG399" s="53"/>
      <c r="EH399" s="53"/>
      <c r="EI399" s="53"/>
      <c r="EJ399" s="53"/>
      <c r="EK399" s="53"/>
      <c r="EL399" s="53"/>
      <c r="EM399" s="53"/>
      <c r="EN399" s="53"/>
      <c r="EO399" s="53"/>
      <c r="EP399" s="53"/>
      <c r="EQ399" s="53"/>
      <c r="ER399" s="53"/>
      <c r="ES399" s="53"/>
      <c r="ET399" s="53"/>
      <c r="EU399" s="53"/>
      <c r="EV399" s="53"/>
      <c r="EW399" s="53"/>
      <c r="EX399" s="53"/>
      <c r="EY399" s="53"/>
      <c r="EZ399" s="53"/>
      <c r="FA399" s="53"/>
    </row>
    <row r="400" customFormat="1" spans="1:157">
      <c r="A400" s="53"/>
      <c r="B400" s="57" t="s">
        <v>16</v>
      </c>
      <c r="C400" s="57" t="s">
        <v>1082</v>
      </c>
      <c r="D400" s="57" t="s">
        <v>27</v>
      </c>
      <c r="E400" s="57" t="s">
        <v>1083</v>
      </c>
      <c r="F400" s="57" t="s">
        <v>1084</v>
      </c>
      <c r="G400" s="59" t="s">
        <v>25</v>
      </c>
      <c r="H400" s="59">
        <v>2</v>
      </c>
      <c r="I400" s="66">
        <v>175.165848</v>
      </c>
      <c r="J400" s="66">
        <f>I400*22.47%+I400</f>
        <v>214.5256140456</v>
      </c>
      <c r="K400" s="66">
        <f>J400*H400</f>
        <v>429.0512280912</v>
      </c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  <c r="AI400" s="53"/>
      <c r="AJ400" s="53"/>
      <c r="AK400" s="53"/>
      <c r="AL400" s="53"/>
      <c r="AM400" s="53"/>
      <c r="AN400" s="53"/>
      <c r="AO400" s="53"/>
      <c r="AP400" s="53"/>
      <c r="AQ400" s="53"/>
      <c r="AR400" s="53"/>
      <c r="AS400" s="53"/>
      <c r="AT400" s="53"/>
      <c r="AU400" s="53"/>
      <c r="AV400" s="53"/>
      <c r="AW400" s="53"/>
      <c r="AX400" s="53"/>
      <c r="AY400" s="53"/>
      <c r="AZ400" s="53"/>
      <c r="BA400" s="53"/>
      <c r="BB400" s="53"/>
      <c r="BC400" s="53"/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3"/>
      <c r="DE400" s="53"/>
      <c r="DF400" s="53"/>
      <c r="DG400" s="53"/>
      <c r="DH400" s="53"/>
      <c r="DI400" s="53"/>
      <c r="DJ400" s="53"/>
      <c r="DK400" s="53"/>
      <c r="DL400" s="53"/>
      <c r="DM400" s="53"/>
      <c r="DN400" s="53"/>
      <c r="DO400" s="53"/>
      <c r="DP400" s="53"/>
      <c r="DQ400" s="53"/>
      <c r="DR400" s="53"/>
      <c r="DS400" s="53"/>
      <c r="DT400" s="53"/>
      <c r="DU400" s="53"/>
      <c r="DV400" s="53"/>
      <c r="DW400" s="53"/>
      <c r="DX400" s="53"/>
      <c r="DY400" s="53"/>
      <c r="DZ400" s="53"/>
      <c r="EA400" s="53"/>
      <c r="EB400" s="53"/>
      <c r="EC400" s="53"/>
      <c r="ED400" s="53"/>
      <c r="EE400" s="53"/>
      <c r="EF400" s="53"/>
      <c r="EG400" s="53"/>
      <c r="EH400" s="53"/>
      <c r="EI400" s="53"/>
      <c r="EJ400" s="53"/>
      <c r="EK400" s="53"/>
      <c r="EL400" s="53"/>
      <c r="EM400" s="53"/>
      <c r="EN400" s="53"/>
      <c r="EO400" s="53"/>
      <c r="EP400" s="53"/>
      <c r="EQ400" s="53"/>
      <c r="ER400" s="53"/>
      <c r="ES400" s="53"/>
      <c r="ET400" s="53"/>
      <c r="EU400" s="53"/>
      <c r="EV400" s="53"/>
      <c r="EW400" s="53"/>
      <c r="EX400" s="53"/>
      <c r="EY400" s="53"/>
      <c r="EZ400" s="53"/>
      <c r="FA400" s="53"/>
    </row>
    <row r="401" customFormat="1" spans="1:157">
      <c r="A401" s="53"/>
      <c r="B401" s="57" t="s">
        <v>16</v>
      </c>
      <c r="C401" s="57" t="s">
        <v>1085</v>
      </c>
      <c r="D401" s="57" t="s">
        <v>14</v>
      </c>
      <c r="E401" s="58" t="s">
        <v>1086</v>
      </c>
      <c r="F401" s="57" t="s">
        <v>1087</v>
      </c>
      <c r="G401" s="59" t="s">
        <v>25</v>
      </c>
      <c r="H401" s="59">
        <v>15</v>
      </c>
      <c r="I401" s="66">
        <v>45.42</v>
      </c>
      <c r="J401" s="66">
        <v>55.62</v>
      </c>
      <c r="K401" s="66">
        <v>834.3</v>
      </c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  <c r="AI401" s="53"/>
      <c r="AJ401" s="53"/>
      <c r="AK401" s="53"/>
      <c r="AL401" s="53"/>
      <c r="AM401" s="53"/>
      <c r="AN401" s="53"/>
      <c r="AO401" s="53"/>
      <c r="AP401" s="53"/>
      <c r="AQ401" s="53"/>
      <c r="AR401" s="53"/>
      <c r="AS401" s="53"/>
      <c r="AT401" s="53"/>
      <c r="AU401" s="53"/>
      <c r="AV401" s="53"/>
      <c r="AW401" s="53"/>
      <c r="AX401" s="53"/>
      <c r="AY401" s="53"/>
      <c r="AZ401" s="53"/>
      <c r="BA401" s="53"/>
      <c r="BB401" s="53"/>
      <c r="BC401" s="53"/>
      <c r="BD401" s="53"/>
      <c r="BE401" s="53"/>
      <c r="BF401" s="53"/>
      <c r="BG401" s="53"/>
      <c r="BH401" s="53"/>
      <c r="BI401" s="53"/>
      <c r="BJ401" s="53"/>
      <c r="BK401" s="53"/>
      <c r="BL401" s="53"/>
      <c r="BM401" s="53"/>
      <c r="BN401" s="53"/>
      <c r="BO401" s="53"/>
      <c r="BP401" s="53"/>
      <c r="BQ401" s="53"/>
      <c r="BR401" s="53"/>
      <c r="BS401" s="53"/>
      <c r="BT401" s="53"/>
      <c r="BU401" s="53"/>
      <c r="BV401" s="53"/>
      <c r="BW401" s="53"/>
      <c r="BX401" s="53"/>
      <c r="BY401" s="53"/>
      <c r="BZ401" s="53"/>
      <c r="CA401" s="53"/>
      <c r="CB401" s="53"/>
      <c r="CC401" s="53"/>
      <c r="CD401" s="53"/>
      <c r="CE401" s="53"/>
      <c r="CF401" s="53"/>
      <c r="CG401" s="53"/>
      <c r="CH401" s="53"/>
      <c r="CI401" s="53"/>
      <c r="CJ401" s="53"/>
      <c r="CK401" s="53"/>
      <c r="CL401" s="53"/>
      <c r="CM401" s="53"/>
      <c r="CN401" s="53"/>
      <c r="CO401" s="53"/>
      <c r="CP401" s="53"/>
      <c r="CQ401" s="53"/>
      <c r="CR401" s="53"/>
      <c r="CS401" s="53"/>
      <c r="CT401" s="53"/>
      <c r="CU401" s="53"/>
      <c r="CV401" s="53"/>
      <c r="CW401" s="53"/>
      <c r="CX401" s="53"/>
      <c r="CY401" s="53"/>
      <c r="CZ401" s="53"/>
      <c r="DA401" s="53"/>
      <c r="DB401" s="53"/>
      <c r="DC401" s="53"/>
      <c r="DD401" s="53"/>
      <c r="DE401" s="53"/>
      <c r="DF401" s="53"/>
      <c r="DG401" s="53"/>
      <c r="DH401" s="53"/>
      <c r="DI401" s="53"/>
      <c r="DJ401" s="53"/>
      <c r="DK401" s="53"/>
      <c r="DL401" s="53"/>
      <c r="DM401" s="53"/>
      <c r="DN401" s="53"/>
      <c r="DO401" s="53"/>
      <c r="DP401" s="53"/>
      <c r="DQ401" s="53"/>
      <c r="DR401" s="53"/>
      <c r="DS401" s="53"/>
      <c r="DT401" s="53"/>
      <c r="DU401" s="53"/>
      <c r="DV401" s="53"/>
      <c r="DW401" s="53"/>
      <c r="DX401" s="53"/>
      <c r="DY401" s="53"/>
      <c r="DZ401" s="53"/>
      <c r="EA401" s="53"/>
      <c r="EB401" s="53"/>
      <c r="EC401" s="53"/>
      <c r="ED401" s="53"/>
      <c r="EE401" s="53"/>
      <c r="EF401" s="53"/>
      <c r="EG401" s="53"/>
      <c r="EH401" s="53"/>
      <c r="EI401" s="53"/>
      <c r="EJ401" s="53"/>
      <c r="EK401" s="53"/>
      <c r="EL401" s="53"/>
      <c r="EM401" s="53"/>
      <c r="EN401" s="53"/>
      <c r="EO401" s="53"/>
      <c r="EP401" s="53"/>
      <c r="EQ401" s="53"/>
      <c r="ER401" s="53"/>
      <c r="ES401" s="53"/>
      <c r="ET401" s="53"/>
      <c r="EU401" s="53"/>
      <c r="EV401" s="53"/>
      <c r="EW401" s="53"/>
      <c r="EX401" s="53"/>
      <c r="EY401" s="53"/>
      <c r="EZ401" s="53"/>
      <c r="FA401" s="53"/>
    </row>
    <row r="402" customFormat="1" spans="1:157">
      <c r="A402" s="53"/>
      <c r="B402" s="57" t="s">
        <v>16</v>
      </c>
      <c r="C402" s="57" t="s">
        <v>1088</v>
      </c>
      <c r="D402" s="57" t="s">
        <v>27</v>
      </c>
      <c r="E402" s="57" t="s">
        <v>1089</v>
      </c>
      <c r="F402" s="57" t="s">
        <v>1090</v>
      </c>
      <c r="G402" s="59" t="s">
        <v>25</v>
      </c>
      <c r="H402" s="59">
        <v>4</v>
      </c>
      <c r="I402" s="66">
        <v>299.095602</v>
      </c>
      <c r="J402" s="66">
        <f>I402*22.47%+I402</f>
        <v>366.3023837694</v>
      </c>
      <c r="K402" s="66">
        <f>J402*H402</f>
        <v>1465.2095350776</v>
      </c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  <c r="AI402" s="53"/>
      <c r="AJ402" s="53"/>
      <c r="AK402" s="53"/>
      <c r="AL402" s="53"/>
      <c r="AM402" s="53"/>
      <c r="AN402" s="53"/>
      <c r="AO402" s="53"/>
      <c r="AP402" s="53"/>
      <c r="AQ402" s="53"/>
      <c r="AR402" s="53"/>
      <c r="AS402" s="53"/>
      <c r="AT402" s="53"/>
      <c r="AU402" s="53"/>
      <c r="AV402" s="53"/>
      <c r="AW402" s="53"/>
      <c r="AX402" s="53"/>
      <c r="AY402" s="53"/>
      <c r="AZ402" s="53"/>
      <c r="BA402" s="53"/>
      <c r="BB402" s="53"/>
      <c r="BC402" s="53"/>
      <c r="BD402" s="53"/>
      <c r="BE402" s="53"/>
      <c r="BF402" s="53"/>
      <c r="BG402" s="53"/>
      <c r="BH402" s="53"/>
      <c r="BI402" s="53"/>
      <c r="BJ402" s="53"/>
      <c r="BK402" s="53"/>
      <c r="BL402" s="53"/>
      <c r="BM402" s="53"/>
      <c r="BN402" s="53"/>
      <c r="BO402" s="53"/>
      <c r="BP402" s="53"/>
      <c r="BQ402" s="53"/>
      <c r="BR402" s="53"/>
      <c r="BS402" s="53"/>
      <c r="BT402" s="53"/>
      <c r="BU402" s="53"/>
      <c r="BV402" s="53"/>
      <c r="BW402" s="53"/>
      <c r="BX402" s="53"/>
      <c r="BY402" s="53"/>
      <c r="BZ402" s="53"/>
      <c r="CA402" s="53"/>
      <c r="CB402" s="53"/>
      <c r="CC402" s="53"/>
      <c r="CD402" s="53"/>
      <c r="CE402" s="53"/>
      <c r="CF402" s="53"/>
      <c r="CG402" s="53"/>
      <c r="CH402" s="53"/>
      <c r="CI402" s="53"/>
      <c r="CJ402" s="53"/>
      <c r="CK402" s="53"/>
      <c r="CL402" s="53"/>
      <c r="CM402" s="53"/>
      <c r="CN402" s="53"/>
      <c r="CO402" s="53"/>
      <c r="CP402" s="53"/>
      <c r="CQ402" s="53"/>
      <c r="CR402" s="53"/>
      <c r="CS402" s="53"/>
      <c r="CT402" s="53"/>
      <c r="CU402" s="53"/>
      <c r="CV402" s="53"/>
      <c r="CW402" s="53"/>
      <c r="CX402" s="53"/>
      <c r="CY402" s="53"/>
      <c r="CZ402" s="53"/>
      <c r="DA402" s="53"/>
      <c r="DB402" s="53"/>
      <c r="DC402" s="53"/>
      <c r="DD402" s="53"/>
      <c r="DE402" s="53"/>
      <c r="DF402" s="53"/>
      <c r="DG402" s="53"/>
      <c r="DH402" s="53"/>
      <c r="DI402" s="53"/>
      <c r="DJ402" s="53"/>
      <c r="DK402" s="53"/>
      <c r="DL402" s="53"/>
      <c r="DM402" s="53"/>
      <c r="DN402" s="53"/>
      <c r="DO402" s="53"/>
      <c r="DP402" s="53"/>
      <c r="DQ402" s="53"/>
      <c r="DR402" s="53"/>
      <c r="DS402" s="53"/>
      <c r="DT402" s="53"/>
      <c r="DU402" s="53"/>
      <c r="DV402" s="53"/>
      <c r="DW402" s="53"/>
      <c r="DX402" s="53"/>
      <c r="DY402" s="53"/>
      <c r="DZ402" s="53"/>
      <c r="EA402" s="53"/>
      <c r="EB402" s="53"/>
      <c r="EC402" s="53"/>
      <c r="ED402" s="53"/>
      <c r="EE402" s="53"/>
      <c r="EF402" s="53"/>
      <c r="EG402" s="53"/>
      <c r="EH402" s="53"/>
      <c r="EI402" s="53"/>
      <c r="EJ402" s="53"/>
      <c r="EK402" s="53"/>
      <c r="EL402" s="53"/>
      <c r="EM402" s="53"/>
      <c r="EN402" s="53"/>
      <c r="EO402" s="53"/>
      <c r="EP402" s="53"/>
      <c r="EQ402" s="53"/>
      <c r="ER402" s="53"/>
      <c r="ES402" s="53"/>
      <c r="ET402" s="53"/>
      <c r="EU402" s="53"/>
      <c r="EV402" s="53"/>
      <c r="EW402" s="53"/>
      <c r="EX402" s="53"/>
      <c r="EY402" s="53"/>
      <c r="EZ402" s="53"/>
      <c r="FA402" s="53"/>
    </row>
    <row r="403" customFormat="1" spans="1:157">
      <c r="A403" s="53"/>
      <c r="B403" s="57" t="s">
        <v>16</v>
      </c>
      <c r="C403" s="57" t="s">
        <v>1091</v>
      </c>
      <c r="D403" s="57" t="s">
        <v>27</v>
      </c>
      <c r="E403" s="57" t="s">
        <v>1092</v>
      </c>
      <c r="F403" s="57" t="s">
        <v>1093</v>
      </c>
      <c r="G403" s="59" t="s">
        <v>25</v>
      </c>
      <c r="H403" s="59">
        <v>4</v>
      </c>
      <c r="I403" s="66">
        <v>106.069314</v>
      </c>
      <c r="J403" s="66">
        <f>I403*22.47%+I403</f>
        <v>129.9030888558</v>
      </c>
      <c r="K403" s="66">
        <f>J403*H403</f>
        <v>519.6123554232</v>
      </c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  <c r="AI403" s="53"/>
      <c r="AJ403" s="53"/>
      <c r="AK403" s="53"/>
      <c r="AL403" s="53"/>
      <c r="AM403" s="53"/>
      <c r="AN403" s="53"/>
      <c r="AO403" s="53"/>
      <c r="AP403" s="53"/>
      <c r="AQ403" s="53"/>
      <c r="AR403" s="53"/>
      <c r="AS403" s="53"/>
      <c r="AT403" s="53"/>
      <c r="AU403" s="53"/>
      <c r="AV403" s="53"/>
      <c r="AW403" s="53"/>
      <c r="AX403" s="53"/>
      <c r="AY403" s="53"/>
      <c r="AZ403" s="53"/>
      <c r="BA403" s="53"/>
      <c r="BB403" s="53"/>
      <c r="BC403" s="53"/>
      <c r="BD403" s="53"/>
      <c r="BE403" s="53"/>
      <c r="BF403" s="53"/>
      <c r="BG403" s="53"/>
      <c r="BH403" s="53"/>
      <c r="BI403" s="53"/>
      <c r="BJ403" s="53"/>
      <c r="BK403" s="53"/>
      <c r="BL403" s="53"/>
      <c r="BM403" s="53"/>
      <c r="BN403" s="53"/>
      <c r="BO403" s="53"/>
      <c r="BP403" s="53"/>
      <c r="BQ403" s="53"/>
      <c r="BR403" s="53"/>
      <c r="BS403" s="53"/>
      <c r="BT403" s="53"/>
      <c r="BU403" s="53"/>
      <c r="BV403" s="53"/>
      <c r="BW403" s="53"/>
      <c r="BX403" s="53"/>
      <c r="BY403" s="53"/>
      <c r="BZ403" s="53"/>
      <c r="CA403" s="53"/>
      <c r="CB403" s="53"/>
      <c r="CC403" s="53"/>
      <c r="CD403" s="53"/>
      <c r="CE403" s="53"/>
      <c r="CF403" s="53"/>
      <c r="CG403" s="53"/>
      <c r="CH403" s="53"/>
      <c r="CI403" s="53"/>
      <c r="CJ403" s="53"/>
      <c r="CK403" s="53"/>
      <c r="CL403" s="53"/>
      <c r="CM403" s="53"/>
      <c r="CN403" s="53"/>
      <c r="CO403" s="53"/>
      <c r="CP403" s="53"/>
      <c r="CQ403" s="53"/>
      <c r="CR403" s="53"/>
      <c r="CS403" s="53"/>
      <c r="CT403" s="53"/>
      <c r="CU403" s="53"/>
      <c r="CV403" s="53"/>
      <c r="CW403" s="53"/>
      <c r="CX403" s="53"/>
      <c r="CY403" s="53"/>
      <c r="CZ403" s="53"/>
      <c r="DA403" s="53"/>
      <c r="DB403" s="53"/>
      <c r="DC403" s="53"/>
      <c r="DD403" s="53"/>
      <c r="DE403" s="53"/>
      <c r="DF403" s="53"/>
      <c r="DG403" s="53"/>
      <c r="DH403" s="53"/>
      <c r="DI403" s="53"/>
      <c r="DJ403" s="53"/>
      <c r="DK403" s="53"/>
      <c r="DL403" s="53"/>
      <c r="DM403" s="53"/>
      <c r="DN403" s="53"/>
      <c r="DO403" s="53"/>
      <c r="DP403" s="53"/>
      <c r="DQ403" s="53"/>
      <c r="DR403" s="53"/>
      <c r="DS403" s="53"/>
      <c r="DT403" s="53"/>
      <c r="DU403" s="53"/>
      <c r="DV403" s="53"/>
      <c r="DW403" s="53"/>
      <c r="DX403" s="53"/>
      <c r="DY403" s="53"/>
      <c r="DZ403" s="53"/>
      <c r="EA403" s="53"/>
      <c r="EB403" s="53"/>
      <c r="EC403" s="53"/>
      <c r="ED403" s="53"/>
      <c r="EE403" s="53"/>
      <c r="EF403" s="53"/>
      <c r="EG403" s="53"/>
      <c r="EH403" s="53"/>
      <c r="EI403" s="53"/>
      <c r="EJ403" s="53"/>
      <c r="EK403" s="53"/>
      <c r="EL403" s="53"/>
      <c r="EM403" s="53"/>
      <c r="EN403" s="53"/>
      <c r="EO403" s="53"/>
      <c r="EP403" s="53"/>
      <c r="EQ403" s="53"/>
      <c r="ER403" s="53"/>
      <c r="ES403" s="53"/>
      <c r="ET403" s="53"/>
      <c r="EU403" s="53"/>
      <c r="EV403" s="53"/>
      <c r="EW403" s="53"/>
      <c r="EX403" s="53"/>
      <c r="EY403" s="53"/>
      <c r="EZ403" s="53"/>
      <c r="FA403" s="53"/>
    </row>
    <row r="404" customFormat="1" spans="1:157">
      <c r="A404" s="53"/>
      <c r="B404" s="57" t="s">
        <v>16</v>
      </c>
      <c r="C404" s="57" t="s">
        <v>1094</v>
      </c>
      <c r="D404" s="57" t="s">
        <v>14</v>
      </c>
      <c r="E404" s="58" t="s">
        <v>1095</v>
      </c>
      <c r="F404" s="57" t="s">
        <v>1096</v>
      </c>
      <c r="G404" s="59" t="s">
        <v>25</v>
      </c>
      <c r="H404" s="59">
        <v>45</v>
      </c>
      <c r="I404" s="66">
        <v>52.78</v>
      </c>
      <c r="J404" s="66">
        <v>64.63</v>
      </c>
      <c r="K404" s="66">
        <v>2908.35</v>
      </c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  <c r="AI404" s="53"/>
      <c r="AJ404" s="53"/>
      <c r="AK404" s="53"/>
      <c r="AL404" s="53"/>
      <c r="AM404" s="53"/>
      <c r="AN404" s="53"/>
      <c r="AO404" s="53"/>
      <c r="AP404" s="53"/>
      <c r="AQ404" s="53"/>
      <c r="AR404" s="53"/>
      <c r="AS404" s="53"/>
      <c r="AT404" s="53"/>
      <c r="AU404" s="53"/>
      <c r="AV404" s="53"/>
      <c r="AW404" s="53"/>
      <c r="AX404" s="53"/>
      <c r="AY404" s="53"/>
      <c r="AZ404" s="53"/>
      <c r="BA404" s="53"/>
      <c r="BB404" s="53"/>
      <c r="BC404" s="53"/>
      <c r="BD404" s="53"/>
      <c r="BE404" s="53"/>
      <c r="BF404" s="53"/>
      <c r="BG404" s="53"/>
      <c r="BH404" s="53"/>
      <c r="BI404" s="53"/>
      <c r="BJ404" s="53"/>
      <c r="BK404" s="53"/>
      <c r="BL404" s="53"/>
      <c r="BM404" s="53"/>
      <c r="BN404" s="53"/>
      <c r="BO404" s="53"/>
      <c r="BP404" s="53"/>
      <c r="BQ404" s="53"/>
      <c r="BR404" s="53"/>
      <c r="BS404" s="53"/>
      <c r="BT404" s="53"/>
      <c r="BU404" s="53"/>
      <c r="BV404" s="53"/>
      <c r="BW404" s="53"/>
      <c r="BX404" s="53"/>
      <c r="BY404" s="53"/>
      <c r="BZ404" s="53"/>
      <c r="CA404" s="53"/>
      <c r="CB404" s="53"/>
      <c r="CC404" s="53"/>
      <c r="CD404" s="53"/>
      <c r="CE404" s="53"/>
      <c r="CF404" s="53"/>
      <c r="CG404" s="53"/>
      <c r="CH404" s="53"/>
      <c r="CI404" s="53"/>
      <c r="CJ404" s="53"/>
      <c r="CK404" s="53"/>
      <c r="CL404" s="53"/>
      <c r="CM404" s="53"/>
      <c r="CN404" s="53"/>
      <c r="CO404" s="53"/>
      <c r="CP404" s="53"/>
      <c r="CQ404" s="53"/>
      <c r="CR404" s="53"/>
      <c r="CS404" s="53"/>
      <c r="CT404" s="53"/>
      <c r="CU404" s="53"/>
      <c r="CV404" s="53"/>
      <c r="CW404" s="53"/>
      <c r="CX404" s="53"/>
      <c r="CY404" s="53"/>
      <c r="CZ404" s="53"/>
      <c r="DA404" s="53"/>
      <c r="DB404" s="53"/>
      <c r="DC404" s="53"/>
      <c r="DD404" s="53"/>
      <c r="DE404" s="53"/>
      <c r="DF404" s="53"/>
      <c r="DG404" s="53"/>
      <c r="DH404" s="53"/>
      <c r="DI404" s="53"/>
      <c r="DJ404" s="53"/>
      <c r="DK404" s="53"/>
      <c r="DL404" s="53"/>
      <c r="DM404" s="53"/>
      <c r="DN404" s="53"/>
      <c r="DO404" s="53"/>
      <c r="DP404" s="53"/>
      <c r="DQ404" s="53"/>
      <c r="DR404" s="53"/>
      <c r="DS404" s="53"/>
      <c r="DT404" s="53"/>
      <c r="DU404" s="53"/>
      <c r="DV404" s="53"/>
      <c r="DW404" s="53"/>
      <c r="DX404" s="53"/>
      <c r="DY404" s="53"/>
      <c r="DZ404" s="53"/>
      <c r="EA404" s="53"/>
      <c r="EB404" s="53"/>
      <c r="EC404" s="53"/>
      <c r="ED404" s="53"/>
      <c r="EE404" s="53"/>
      <c r="EF404" s="53"/>
      <c r="EG404" s="53"/>
      <c r="EH404" s="53"/>
      <c r="EI404" s="53"/>
      <c r="EJ404" s="53"/>
      <c r="EK404" s="53"/>
      <c r="EL404" s="53"/>
      <c r="EM404" s="53"/>
      <c r="EN404" s="53"/>
      <c r="EO404" s="53"/>
      <c r="EP404" s="53"/>
      <c r="EQ404" s="53"/>
      <c r="ER404" s="53"/>
      <c r="ES404" s="53"/>
      <c r="ET404" s="53"/>
      <c r="EU404" s="53"/>
      <c r="EV404" s="53"/>
      <c r="EW404" s="53"/>
      <c r="EX404" s="53"/>
      <c r="EY404" s="53"/>
      <c r="EZ404" s="53"/>
      <c r="FA404" s="53"/>
    </row>
    <row r="405" customFormat="1" spans="1:157">
      <c r="A405" s="53"/>
      <c r="B405" s="57" t="s">
        <v>16</v>
      </c>
      <c r="C405" s="57" t="s">
        <v>1097</v>
      </c>
      <c r="D405" s="57" t="s">
        <v>14</v>
      </c>
      <c r="E405" s="58" t="s">
        <v>1098</v>
      </c>
      <c r="F405" s="57" t="s">
        <v>1099</v>
      </c>
      <c r="G405" s="59" t="s">
        <v>25</v>
      </c>
      <c r="H405" s="59">
        <v>13</v>
      </c>
      <c r="I405" s="66">
        <v>81.9</v>
      </c>
      <c r="J405" s="66">
        <v>100.3</v>
      </c>
      <c r="K405" s="66">
        <v>1303.9</v>
      </c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  <c r="AI405" s="53"/>
      <c r="AJ405" s="53"/>
      <c r="AK405" s="53"/>
      <c r="AL405" s="53"/>
      <c r="AM405" s="53"/>
      <c r="AN405" s="53"/>
      <c r="AO405" s="53"/>
      <c r="AP405" s="53"/>
      <c r="AQ405" s="53"/>
      <c r="AR405" s="53"/>
      <c r="AS405" s="53"/>
      <c r="AT405" s="53"/>
      <c r="AU405" s="53"/>
      <c r="AV405" s="53"/>
      <c r="AW405" s="53"/>
      <c r="AX405" s="53"/>
      <c r="AY405" s="53"/>
      <c r="AZ405" s="53"/>
      <c r="BA405" s="53"/>
      <c r="BB405" s="53"/>
      <c r="BC405" s="53"/>
      <c r="BD405" s="53"/>
      <c r="BE405" s="53"/>
      <c r="BF405" s="53"/>
      <c r="BG405" s="53"/>
      <c r="BH405" s="53"/>
      <c r="BI405" s="53"/>
      <c r="BJ405" s="53"/>
      <c r="BK405" s="53"/>
      <c r="BL405" s="53"/>
      <c r="BM405" s="53"/>
      <c r="BN405" s="53"/>
      <c r="BO405" s="53"/>
      <c r="BP405" s="53"/>
      <c r="BQ405" s="53"/>
      <c r="BR405" s="53"/>
      <c r="BS405" s="53"/>
      <c r="BT405" s="53"/>
      <c r="BU405" s="53"/>
      <c r="BV405" s="53"/>
      <c r="BW405" s="53"/>
      <c r="BX405" s="53"/>
      <c r="BY405" s="53"/>
      <c r="BZ405" s="53"/>
      <c r="CA405" s="53"/>
      <c r="CB405" s="53"/>
      <c r="CC405" s="53"/>
      <c r="CD405" s="53"/>
      <c r="CE405" s="53"/>
      <c r="CF405" s="53"/>
      <c r="CG405" s="53"/>
      <c r="CH405" s="53"/>
      <c r="CI405" s="53"/>
      <c r="CJ405" s="53"/>
      <c r="CK405" s="53"/>
      <c r="CL405" s="53"/>
      <c r="CM405" s="53"/>
      <c r="CN405" s="53"/>
      <c r="CO405" s="53"/>
      <c r="CP405" s="53"/>
      <c r="CQ405" s="53"/>
      <c r="CR405" s="53"/>
      <c r="CS405" s="53"/>
      <c r="CT405" s="53"/>
      <c r="CU405" s="53"/>
      <c r="CV405" s="53"/>
      <c r="CW405" s="53"/>
      <c r="CX405" s="53"/>
      <c r="CY405" s="53"/>
      <c r="CZ405" s="53"/>
      <c r="DA405" s="53"/>
      <c r="DB405" s="53"/>
      <c r="DC405" s="53"/>
      <c r="DD405" s="53"/>
      <c r="DE405" s="53"/>
      <c r="DF405" s="53"/>
      <c r="DG405" s="53"/>
      <c r="DH405" s="53"/>
      <c r="DI405" s="53"/>
      <c r="DJ405" s="53"/>
      <c r="DK405" s="53"/>
      <c r="DL405" s="53"/>
      <c r="DM405" s="53"/>
      <c r="DN405" s="53"/>
      <c r="DO405" s="53"/>
      <c r="DP405" s="53"/>
      <c r="DQ405" s="53"/>
      <c r="DR405" s="53"/>
      <c r="DS405" s="53"/>
      <c r="DT405" s="53"/>
      <c r="DU405" s="53"/>
      <c r="DV405" s="53"/>
      <c r="DW405" s="53"/>
      <c r="DX405" s="53"/>
      <c r="DY405" s="53"/>
      <c r="DZ405" s="53"/>
      <c r="EA405" s="53"/>
      <c r="EB405" s="53"/>
      <c r="EC405" s="53"/>
      <c r="ED405" s="53"/>
      <c r="EE405" s="53"/>
      <c r="EF405" s="53"/>
      <c r="EG405" s="53"/>
      <c r="EH405" s="53"/>
      <c r="EI405" s="53"/>
      <c r="EJ405" s="53"/>
      <c r="EK405" s="53"/>
      <c r="EL405" s="53"/>
      <c r="EM405" s="53"/>
      <c r="EN405" s="53"/>
      <c r="EO405" s="53"/>
      <c r="EP405" s="53"/>
      <c r="EQ405" s="53"/>
      <c r="ER405" s="53"/>
      <c r="ES405" s="53"/>
      <c r="ET405" s="53"/>
      <c r="EU405" s="53"/>
      <c r="EV405" s="53"/>
      <c r="EW405" s="53"/>
      <c r="EX405" s="53"/>
      <c r="EY405" s="53"/>
      <c r="EZ405" s="53"/>
      <c r="FA405" s="53"/>
    </row>
    <row r="406" customFormat="1" spans="1:157">
      <c r="A406" s="53"/>
      <c r="B406" s="57" t="s">
        <v>16</v>
      </c>
      <c r="C406" s="57" t="s">
        <v>1100</v>
      </c>
      <c r="D406" s="57" t="s">
        <v>27</v>
      </c>
      <c r="E406" s="57" t="s">
        <v>1101</v>
      </c>
      <c r="F406" s="57" t="s">
        <v>1102</v>
      </c>
      <c r="G406" s="59" t="s">
        <v>25</v>
      </c>
      <c r="H406" s="59">
        <v>24</v>
      </c>
      <c r="I406" s="66">
        <v>163.1643</v>
      </c>
      <c r="J406" s="66">
        <f>I406*22.47%+I406</f>
        <v>199.82731821</v>
      </c>
      <c r="K406" s="66">
        <f>J406*H406</f>
        <v>4795.85563704</v>
      </c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  <c r="AI406" s="53"/>
      <c r="AJ406" s="53"/>
      <c r="AK406" s="53"/>
      <c r="AL406" s="53"/>
      <c r="AM406" s="53"/>
      <c r="AN406" s="53"/>
      <c r="AO406" s="53"/>
      <c r="AP406" s="53"/>
      <c r="AQ406" s="53"/>
      <c r="AR406" s="53"/>
      <c r="AS406" s="53"/>
      <c r="AT406" s="53"/>
      <c r="AU406" s="53"/>
      <c r="AV406" s="53"/>
      <c r="AW406" s="53"/>
      <c r="AX406" s="53"/>
      <c r="AY406" s="53"/>
      <c r="AZ406" s="53"/>
      <c r="BA406" s="53"/>
      <c r="BB406" s="53"/>
      <c r="BC406" s="53"/>
      <c r="BD406" s="53"/>
      <c r="BE406" s="53"/>
      <c r="BF406" s="53"/>
      <c r="BG406" s="53"/>
      <c r="BH406" s="53"/>
      <c r="BI406" s="53"/>
      <c r="BJ406" s="53"/>
      <c r="BK406" s="53"/>
      <c r="BL406" s="53"/>
      <c r="BM406" s="53"/>
      <c r="BN406" s="53"/>
      <c r="BO406" s="53"/>
      <c r="BP406" s="53"/>
      <c r="BQ406" s="53"/>
      <c r="BR406" s="53"/>
      <c r="BS406" s="53"/>
      <c r="BT406" s="53"/>
      <c r="BU406" s="53"/>
      <c r="BV406" s="53"/>
      <c r="BW406" s="53"/>
      <c r="BX406" s="53"/>
      <c r="BY406" s="53"/>
      <c r="BZ406" s="53"/>
      <c r="CA406" s="53"/>
      <c r="CB406" s="53"/>
      <c r="CC406" s="53"/>
      <c r="CD406" s="53"/>
      <c r="CE406" s="53"/>
      <c r="CF406" s="53"/>
      <c r="CG406" s="53"/>
      <c r="CH406" s="53"/>
      <c r="CI406" s="53"/>
      <c r="CJ406" s="53"/>
      <c r="CK406" s="53"/>
      <c r="CL406" s="53"/>
      <c r="CM406" s="53"/>
      <c r="CN406" s="53"/>
      <c r="CO406" s="53"/>
      <c r="CP406" s="53"/>
      <c r="CQ406" s="53"/>
      <c r="CR406" s="53"/>
      <c r="CS406" s="53"/>
      <c r="CT406" s="53"/>
      <c r="CU406" s="53"/>
      <c r="CV406" s="53"/>
      <c r="CW406" s="53"/>
      <c r="CX406" s="53"/>
      <c r="CY406" s="53"/>
      <c r="CZ406" s="53"/>
      <c r="DA406" s="53"/>
      <c r="DB406" s="53"/>
      <c r="DC406" s="53"/>
      <c r="DD406" s="53"/>
      <c r="DE406" s="53"/>
      <c r="DF406" s="53"/>
      <c r="DG406" s="53"/>
      <c r="DH406" s="53"/>
      <c r="DI406" s="53"/>
      <c r="DJ406" s="53"/>
      <c r="DK406" s="53"/>
      <c r="DL406" s="53"/>
      <c r="DM406" s="53"/>
      <c r="DN406" s="53"/>
      <c r="DO406" s="53"/>
      <c r="DP406" s="53"/>
      <c r="DQ406" s="53"/>
      <c r="DR406" s="53"/>
      <c r="DS406" s="53"/>
      <c r="DT406" s="53"/>
      <c r="DU406" s="53"/>
      <c r="DV406" s="53"/>
      <c r="DW406" s="53"/>
      <c r="DX406" s="53"/>
      <c r="DY406" s="53"/>
      <c r="DZ406" s="53"/>
      <c r="EA406" s="53"/>
      <c r="EB406" s="53"/>
      <c r="EC406" s="53"/>
      <c r="ED406" s="53"/>
      <c r="EE406" s="53"/>
      <c r="EF406" s="53"/>
      <c r="EG406" s="53"/>
      <c r="EH406" s="53"/>
      <c r="EI406" s="53"/>
      <c r="EJ406" s="53"/>
      <c r="EK406" s="53"/>
      <c r="EL406" s="53"/>
      <c r="EM406" s="53"/>
      <c r="EN406" s="53"/>
      <c r="EO406" s="53"/>
      <c r="EP406" s="53"/>
      <c r="EQ406" s="53"/>
      <c r="ER406" s="53"/>
      <c r="ES406" s="53"/>
      <c r="ET406" s="53"/>
      <c r="EU406" s="53"/>
      <c r="EV406" s="53"/>
      <c r="EW406" s="53"/>
      <c r="EX406" s="53"/>
      <c r="EY406" s="53"/>
      <c r="EZ406" s="53"/>
      <c r="FA406" s="53"/>
    </row>
    <row r="407" customFormat="1" spans="1:157">
      <c r="A407" s="53"/>
      <c r="B407" s="57" t="s">
        <v>16</v>
      </c>
      <c r="C407" s="57" t="s">
        <v>1103</v>
      </c>
      <c r="D407" s="57" t="s">
        <v>27</v>
      </c>
      <c r="E407" s="57" t="s">
        <v>1104</v>
      </c>
      <c r="F407" s="57" t="s">
        <v>1105</v>
      </c>
      <c r="G407" s="59" t="s">
        <v>25</v>
      </c>
      <c r="H407" s="59">
        <v>12</v>
      </c>
      <c r="I407" s="66">
        <v>289.030326</v>
      </c>
      <c r="J407" s="66">
        <f>I407*22.47%+I407</f>
        <v>353.9754402522</v>
      </c>
      <c r="K407" s="66">
        <f>J407*H407</f>
        <v>4247.7052830264</v>
      </c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  <c r="AI407" s="53"/>
      <c r="AJ407" s="53"/>
      <c r="AK407" s="53"/>
      <c r="AL407" s="53"/>
      <c r="AM407" s="53"/>
      <c r="AN407" s="53"/>
      <c r="AO407" s="53"/>
      <c r="AP407" s="53"/>
      <c r="AQ407" s="53"/>
      <c r="AR407" s="53"/>
      <c r="AS407" s="53"/>
      <c r="AT407" s="53"/>
      <c r="AU407" s="53"/>
      <c r="AV407" s="53"/>
      <c r="AW407" s="53"/>
      <c r="AX407" s="53"/>
      <c r="AY407" s="53"/>
      <c r="AZ407" s="53"/>
      <c r="BA407" s="53"/>
      <c r="BB407" s="53"/>
      <c r="BC407" s="53"/>
      <c r="BD407" s="53"/>
      <c r="BE407" s="53"/>
      <c r="BF407" s="53"/>
      <c r="BG407" s="53"/>
      <c r="BH407" s="53"/>
      <c r="BI407" s="53"/>
      <c r="BJ407" s="53"/>
      <c r="BK407" s="53"/>
      <c r="BL407" s="53"/>
      <c r="BM407" s="53"/>
      <c r="BN407" s="53"/>
      <c r="BO407" s="53"/>
      <c r="BP407" s="53"/>
      <c r="BQ407" s="53"/>
      <c r="BR407" s="53"/>
      <c r="BS407" s="53"/>
      <c r="BT407" s="53"/>
      <c r="BU407" s="53"/>
      <c r="BV407" s="53"/>
      <c r="BW407" s="53"/>
      <c r="BX407" s="53"/>
      <c r="BY407" s="53"/>
      <c r="BZ407" s="53"/>
      <c r="CA407" s="53"/>
      <c r="CB407" s="53"/>
      <c r="CC407" s="53"/>
      <c r="CD407" s="53"/>
      <c r="CE407" s="53"/>
      <c r="CF407" s="53"/>
      <c r="CG407" s="53"/>
      <c r="CH407" s="53"/>
      <c r="CI407" s="53"/>
      <c r="CJ407" s="53"/>
      <c r="CK407" s="53"/>
      <c r="CL407" s="53"/>
      <c r="CM407" s="53"/>
      <c r="CN407" s="53"/>
      <c r="CO407" s="53"/>
      <c r="CP407" s="53"/>
      <c r="CQ407" s="53"/>
      <c r="CR407" s="53"/>
      <c r="CS407" s="53"/>
      <c r="CT407" s="53"/>
      <c r="CU407" s="53"/>
      <c r="CV407" s="53"/>
      <c r="CW407" s="53"/>
      <c r="CX407" s="53"/>
      <c r="CY407" s="53"/>
      <c r="CZ407" s="53"/>
      <c r="DA407" s="53"/>
      <c r="DB407" s="53"/>
      <c r="DC407" s="53"/>
      <c r="DD407" s="53"/>
      <c r="DE407" s="53"/>
      <c r="DF407" s="53"/>
      <c r="DG407" s="53"/>
      <c r="DH407" s="53"/>
      <c r="DI407" s="53"/>
      <c r="DJ407" s="53"/>
      <c r="DK407" s="53"/>
      <c r="DL407" s="53"/>
      <c r="DM407" s="53"/>
      <c r="DN407" s="53"/>
      <c r="DO407" s="53"/>
      <c r="DP407" s="53"/>
      <c r="DQ407" s="53"/>
      <c r="DR407" s="53"/>
      <c r="DS407" s="53"/>
      <c r="DT407" s="53"/>
      <c r="DU407" s="53"/>
      <c r="DV407" s="53"/>
      <c r="DW407" s="53"/>
      <c r="DX407" s="53"/>
      <c r="DY407" s="53"/>
      <c r="DZ407" s="53"/>
      <c r="EA407" s="53"/>
      <c r="EB407" s="53"/>
      <c r="EC407" s="53"/>
      <c r="ED407" s="53"/>
      <c r="EE407" s="53"/>
      <c r="EF407" s="53"/>
      <c r="EG407" s="53"/>
      <c r="EH407" s="53"/>
      <c r="EI407" s="53"/>
      <c r="EJ407" s="53"/>
      <c r="EK407" s="53"/>
      <c r="EL407" s="53"/>
      <c r="EM407" s="53"/>
      <c r="EN407" s="53"/>
      <c r="EO407" s="53"/>
      <c r="EP407" s="53"/>
      <c r="EQ407" s="53"/>
      <c r="ER407" s="53"/>
      <c r="ES407" s="53"/>
      <c r="ET407" s="53"/>
      <c r="EU407" s="53"/>
      <c r="EV407" s="53"/>
      <c r="EW407" s="53"/>
      <c r="EX407" s="53"/>
      <c r="EY407" s="53"/>
      <c r="EZ407" s="53"/>
      <c r="FA407" s="53"/>
    </row>
    <row r="408" customFormat="1" spans="1:157">
      <c r="A408" s="53"/>
      <c r="B408" s="57" t="s">
        <v>16</v>
      </c>
      <c r="C408" s="57" t="s">
        <v>1106</v>
      </c>
      <c r="D408" s="57" t="s">
        <v>14</v>
      </c>
      <c r="E408" s="58" t="s">
        <v>1107</v>
      </c>
      <c r="F408" s="57" t="s">
        <v>1108</v>
      </c>
      <c r="G408" s="59" t="s">
        <v>25</v>
      </c>
      <c r="H408" s="59">
        <v>6</v>
      </c>
      <c r="I408" s="66">
        <v>290.09</v>
      </c>
      <c r="J408" s="66">
        <v>355.27</v>
      </c>
      <c r="K408" s="66">
        <v>2131.62</v>
      </c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  <c r="AI408" s="53"/>
      <c r="AJ408" s="53"/>
      <c r="AK408" s="53"/>
      <c r="AL408" s="53"/>
      <c r="AM408" s="53"/>
      <c r="AN408" s="53"/>
      <c r="AO408" s="53"/>
      <c r="AP408" s="53"/>
      <c r="AQ408" s="53"/>
      <c r="AR408" s="53"/>
      <c r="AS408" s="53"/>
      <c r="AT408" s="53"/>
      <c r="AU408" s="53"/>
      <c r="AV408" s="53"/>
      <c r="AW408" s="53"/>
      <c r="AX408" s="53"/>
      <c r="AY408" s="53"/>
      <c r="AZ408" s="53"/>
      <c r="BA408" s="53"/>
      <c r="BB408" s="53"/>
      <c r="BC408" s="53"/>
      <c r="BD408" s="53"/>
      <c r="BE408" s="53"/>
      <c r="BF408" s="53"/>
      <c r="BG408" s="53"/>
      <c r="BH408" s="53"/>
      <c r="BI408" s="53"/>
      <c r="BJ408" s="53"/>
      <c r="BK408" s="53"/>
      <c r="BL408" s="53"/>
      <c r="BM408" s="53"/>
      <c r="BN408" s="53"/>
      <c r="BO408" s="53"/>
      <c r="BP408" s="53"/>
      <c r="BQ408" s="53"/>
      <c r="BR408" s="53"/>
      <c r="BS408" s="53"/>
      <c r="BT408" s="53"/>
      <c r="BU408" s="53"/>
      <c r="BV408" s="53"/>
      <c r="BW408" s="53"/>
      <c r="BX408" s="53"/>
      <c r="BY408" s="53"/>
      <c r="BZ408" s="53"/>
      <c r="CA408" s="53"/>
      <c r="CB408" s="53"/>
      <c r="CC408" s="53"/>
      <c r="CD408" s="53"/>
      <c r="CE408" s="53"/>
      <c r="CF408" s="53"/>
      <c r="CG408" s="53"/>
      <c r="CH408" s="53"/>
      <c r="CI408" s="53"/>
      <c r="CJ408" s="53"/>
      <c r="CK408" s="53"/>
      <c r="CL408" s="53"/>
      <c r="CM408" s="53"/>
      <c r="CN408" s="53"/>
      <c r="CO408" s="53"/>
      <c r="CP408" s="53"/>
      <c r="CQ408" s="53"/>
      <c r="CR408" s="53"/>
      <c r="CS408" s="53"/>
      <c r="CT408" s="53"/>
      <c r="CU408" s="53"/>
      <c r="CV408" s="53"/>
      <c r="CW408" s="53"/>
      <c r="CX408" s="53"/>
      <c r="CY408" s="53"/>
      <c r="CZ408" s="53"/>
      <c r="DA408" s="53"/>
      <c r="DB408" s="53"/>
      <c r="DC408" s="53"/>
      <c r="DD408" s="53"/>
      <c r="DE408" s="53"/>
      <c r="DF408" s="53"/>
      <c r="DG408" s="53"/>
      <c r="DH408" s="53"/>
      <c r="DI408" s="53"/>
      <c r="DJ408" s="53"/>
      <c r="DK408" s="53"/>
      <c r="DL408" s="53"/>
      <c r="DM408" s="53"/>
      <c r="DN408" s="53"/>
      <c r="DO408" s="53"/>
      <c r="DP408" s="53"/>
      <c r="DQ408" s="53"/>
      <c r="DR408" s="53"/>
      <c r="DS408" s="53"/>
      <c r="DT408" s="53"/>
      <c r="DU408" s="53"/>
      <c r="DV408" s="53"/>
      <c r="DW408" s="53"/>
      <c r="DX408" s="53"/>
      <c r="DY408" s="53"/>
      <c r="DZ408" s="53"/>
      <c r="EA408" s="53"/>
      <c r="EB408" s="53"/>
      <c r="EC408" s="53"/>
      <c r="ED408" s="53"/>
      <c r="EE408" s="53"/>
      <c r="EF408" s="53"/>
      <c r="EG408" s="53"/>
      <c r="EH408" s="53"/>
      <c r="EI408" s="53"/>
      <c r="EJ408" s="53"/>
      <c r="EK408" s="53"/>
      <c r="EL408" s="53"/>
      <c r="EM408" s="53"/>
      <c r="EN408" s="53"/>
      <c r="EO408" s="53"/>
      <c r="EP408" s="53"/>
      <c r="EQ408" s="53"/>
      <c r="ER408" s="53"/>
      <c r="ES408" s="53"/>
      <c r="ET408" s="53"/>
      <c r="EU408" s="53"/>
      <c r="EV408" s="53"/>
      <c r="EW408" s="53"/>
      <c r="EX408" s="53"/>
      <c r="EY408" s="53"/>
      <c r="EZ408" s="53"/>
      <c r="FA408" s="53"/>
    </row>
    <row r="409" customFormat="1" spans="1:157">
      <c r="A409" s="53"/>
      <c r="B409" s="57" t="s">
        <v>16</v>
      </c>
      <c r="C409" s="57" t="s">
        <v>1109</v>
      </c>
      <c r="D409" s="57" t="s">
        <v>14</v>
      </c>
      <c r="E409" s="58" t="s">
        <v>1110</v>
      </c>
      <c r="F409" s="57" t="s">
        <v>1111</v>
      </c>
      <c r="G409" s="59" t="s">
        <v>25</v>
      </c>
      <c r="H409" s="59">
        <v>9</v>
      </c>
      <c r="I409" s="66">
        <v>300.92</v>
      </c>
      <c r="J409" s="66">
        <v>368.53</v>
      </c>
      <c r="K409" s="66">
        <v>3316.77</v>
      </c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  <c r="AI409" s="53"/>
      <c r="AJ409" s="53"/>
      <c r="AK409" s="53"/>
      <c r="AL409" s="53"/>
      <c r="AM409" s="53"/>
      <c r="AN409" s="53"/>
      <c r="AO409" s="53"/>
      <c r="AP409" s="53"/>
      <c r="AQ409" s="53"/>
      <c r="AR409" s="53"/>
      <c r="AS409" s="53"/>
      <c r="AT409" s="53"/>
      <c r="AU409" s="53"/>
      <c r="AV409" s="53"/>
      <c r="AW409" s="53"/>
      <c r="AX409" s="53"/>
      <c r="AY409" s="53"/>
      <c r="AZ409" s="53"/>
      <c r="BA409" s="53"/>
      <c r="BB409" s="53"/>
      <c r="BC409" s="53"/>
      <c r="BD409" s="53"/>
      <c r="BE409" s="53"/>
      <c r="BF409" s="53"/>
      <c r="BG409" s="53"/>
      <c r="BH409" s="53"/>
      <c r="BI409" s="53"/>
      <c r="BJ409" s="53"/>
      <c r="BK409" s="53"/>
      <c r="BL409" s="53"/>
      <c r="BM409" s="53"/>
      <c r="BN409" s="53"/>
      <c r="BO409" s="53"/>
      <c r="BP409" s="53"/>
      <c r="BQ409" s="53"/>
      <c r="BR409" s="53"/>
      <c r="BS409" s="53"/>
      <c r="BT409" s="53"/>
      <c r="BU409" s="53"/>
      <c r="BV409" s="53"/>
      <c r="BW409" s="53"/>
      <c r="BX409" s="53"/>
      <c r="BY409" s="53"/>
      <c r="BZ409" s="53"/>
      <c r="CA409" s="53"/>
      <c r="CB409" s="53"/>
      <c r="CC409" s="53"/>
      <c r="CD409" s="53"/>
      <c r="CE409" s="53"/>
      <c r="CF409" s="53"/>
      <c r="CG409" s="53"/>
      <c r="CH409" s="53"/>
      <c r="CI409" s="53"/>
      <c r="CJ409" s="53"/>
      <c r="CK409" s="53"/>
      <c r="CL409" s="53"/>
      <c r="CM409" s="53"/>
      <c r="CN409" s="53"/>
      <c r="CO409" s="53"/>
      <c r="CP409" s="53"/>
      <c r="CQ409" s="53"/>
      <c r="CR409" s="53"/>
      <c r="CS409" s="53"/>
      <c r="CT409" s="53"/>
      <c r="CU409" s="53"/>
      <c r="CV409" s="53"/>
      <c r="CW409" s="53"/>
      <c r="CX409" s="53"/>
      <c r="CY409" s="53"/>
      <c r="CZ409" s="53"/>
      <c r="DA409" s="53"/>
      <c r="DB409" s="53"/>
      <c r="DC409" s="53"/>
      <c r="DD409" s="53"/>
      <c r="DE409" s="53"/>
      <c r="DF409" s="53"/>
      <c r="DG409" s="53"/>
      <c r="DH409" s="53"/>
      <c r="DI409" s="53"/>
      <c r="DJ409" s="53"/>
      <c r="DK409" s="53"/>
      <c r="DL409" s="53"/>
      <c r="DM409" s="53"/>
      <c r="DN409" s="53"/>
      <c r="DO409" s="53"/>
      <c r="DP409" s="53"/>
      <c r="DQ409" s="53"/>
      <c r="DR409" s="53"/>
      <c r="DS409" s="53"/>
      <c r="DT409" s="53"/>
      <c r="DU409" s="53"/>
      <c r="DV409" s="53"/>
      <c r="DW409" s="53"/>
      <c r="DX409" s="53"/>
      <c r="DY409" s="53"/>
      <c r="DZ409" s="53"/>
      <c r="EA409" s="53"/>
      <c r="EB409" s="53"/>
      <c r="EC409" s="53"/>
      <c r="ED409" s="53"/>
      <c r="EE409" s="53"/>
      <c r="EF409" s="53"/>
      <c r="EG409" s="53"/>
      <c r="EH409" s="53"/>
      <c r="EI409" s="53"/>
      <c r="EJ409" s="53"/>
      <c r="EK409" s="53"/>
      <c r="EL409" s="53"/>
      <c r="EM409" s="53"/>
      <c r="EN409" s="53"/>
      <c r="EO409" s="53"/>
      <c r="EP409" s="53"/>
      <c r="EQ409" s="53"/>
      <c r="ER409" s="53"/>
      <c r="ES409" s="53"/>
      <c r="ET409" s="53"/>
      <c r="EU409" s="53"/>
      <c r="EV409" s="53"/>
      <c r="EW409" s="53"/>
      <c r="EX409" s="53"/>
      <c r="EY409" s="53"/>
      <c r="EZ409" s="53"/>
      <c r="FA409" s="53"/>
    </row>
    <row r="410" customFormat="1" spans="1:157">
      <c r="A410" s="53"/>
      <c r="B410" s="57" t="s">
        <v>16</v>
      </c>
      <c r="C410" s="57" t="s">
        <v>1112</v>
      </c>
      <c r="D410" s="57" t="s">
        <v>14</v>
      </c>
      <c r="E410" s="58" t="s">
        <v>1113</v>
      </c>
      <c r="F410" s="57" t="s">
        <v>1114</v>
      </c>
      <c r="G410" s="59" t="s">
        <v>25</v>
      </c>
      <c r="H410" s="59">
        <v>1</v>
      </c>
      <c r="I410" s="66">
        <v>923.23</v>
      </c>
      <c r="J410" s="66">
        <v>1130.67</v>
      </c>
      <c r="K410" s="66">
        <v>1130.67</v>
      </c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  <c r="AI410" s="53"/>
      <c r="AJ410" s="53"/>
      <c r="AK410" s="53"/>
      <c r="AL410" s="53"/>
      <c r="AM410" s="53"/>
      <c r="AN410" s="53"/>
      <c r="AO410" s="53"/>
      <c r="AP410" s="53"/>
      <c r="AQ410" s="53"/>
      <c r="AR410" s="53"/>
      <c r="AS410" s="53"/>
      <c r="AT410" s="53"/>
      <c r="AU410" s="53"/>
      <c r="AV410" s="53"/>
      <c r="AW410" s="53"/>
      <c r="AX410" s="53"/>
      <c r="AY410" s="53"/>
      <c r="AZ410" s="53"/>
      <c r="BA410" s="53"/>
      <c r="BB410" s="53"/>
      <c r="BC410" s="53"/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3"/>
      <c r="DE410" s="53"/>
      <c r="DF410" s="53"/>
      <c r="DG410" s="53"/>
      <c r="DH410" s="53"/>
      <c r="DI410" s="53"/>
      <c r="DJ410" s="53"/>
      <c r="DK410" s="53"/>
      <c r="DL410" s="53"/>
      <c r="DM410" s="53"/>
      <c r="DN410" s="53"/>
      <c r="DO410" s="53"/>
      <c r="DP410" s="53"/>
      <c r="DQ410" s="53"/>
      <c r="DR410" s="53"/>
      <c r="DS410" s="53"/>
      <c r="DT410" s="53"/>
      <c r="DU410" s="53"/>
      <c r="DV410" s="53"/>
      <c r="DW410" s="53"/>
      <c r="DX410" s="53"/>
      <c r="DY410" s="53"/>
      <c r="DZ410" s="53"/>
      <c r="EA410" s="53"/>
      <c r="EB410" s="53"/>
      <c r="EC410" s="53"/>
      <c r="ED410" s="53"/>
      <c r="EE410" s="53"/>
      <c r="EF410" s="53"/>
      <c r="EG410" s="53"/>
      <c r="EH410" s="53"/>
      <c r="EI410" s="53"/>
      <c r="EJ410" s="53"/>
      <c r="EK410" s="53"/>
      <c r="EL410" s="53"/>
      <c r="EM410" s="53"/>
      <c r="EN410" s="53"/>
      <c r="EO410" s="53"/>
      <c r="EP410" s="53"/>
      <c r="EQ410" s="53"/>
      <c r="ER410" s="53"/>
      <c r="ES410" s="53"/>
      <c r="ET410" s="53"/>
      <c r="EU410" s="53"/>
      <c r="EV410" s="53"/>
      <c r="EW410" s="53"/>
      <c r="EX410" s="53"/>
      <c r="EY410" s="53"/>
      <c r="EZ410" s="53"/>
      <c r="FA410" s="53"/>
    </row>
    <row r="411" customFormat="1" spans="1:157">
      <c r="A411" s="53"/>
      <c r="B411" s="57" t="s">
        <v>16</v>
      </c>
      <c r="C411" s="57" t="s">
        <v>1115</v>
      </c>
      <c r="D411" s="57" t="s">
        <v>27</v>
      </c>
      <c r="E411" s="57" t="s">
        <v>1116</v>
      </c>
      <c r="F411" s="57" t="s">
        <v>1117</v>
      </c>
      <c r="G411" s="59" t="s">
        <v>25</v>
      </c>
      <c r="H411" s="59">
        <v>27</v>
      </c>
      <c r="I411" s="66">
        <v>57.971316</v>
      </c>
      <c r="J411" s="66">
        <f>I411*22.47%+I411</f>
        <v>70.9974707052</v>
      </c>
      <c r="K411" s="66">
        <f>J411*H411</f>
        <v>1916.9317090404</v>
      </c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  <c r="AZ411" s="53"/>
      <c r="BA411" s="53"/>
      <c r="BB411" s="53"/>
      <c r="BC411" s="53"/>
      <c r="BD411" s="53"/>
      <c r="BE411" s="53"/>
      <c r="BF411" s="53"/>
      <c r="BG411" s="53"/>
      <c r="BH411" s="53"/>
      <c r="BI411" s="53"/>
      <c r="BJ411" s="53"/>
      <c r="BK411" s="53"/>
      <c r="BL411" s="53"/>
      <c r="BM411" s="53"/>
      <c r="BN411" s="53"/>
      <c r="BO411" s="53"/>
      <c r="BP411" s="53"/>
      <c r="BQ411" s="53"/>
      <c r="BR411" s="53"/>
      <c r="BS411" s="53"/>
      <c r="BT411" s="53"/>
      <c r="BU411" s="53"/>
      <c r="BV411" s="53"/>
      <c r="BW411" s="53"/>
      <c r="BX411" s="53"/>
      <c r="BY411" s="53"/>
      <c r="BZ411" s="53"/>
      <c r="CA411" s="53"/>
      <c r="CB411" s="53"/>
      <c r="CC411" s="53"/>
      <c r="CD411" s="53"/>
      <c r="CE411" s="53"/>
      <c r="CF411" s="53"/>
      <c r="CG411" s="53"/>
      <c r="CH411" s="53"/>
      <c r="CI411" s="53"/>
      <c r="CJ411" s="53"/>
      <c r="CK411" s="53"/>
      <c r="CL411" s="53"/>
      <c r="CM411" s="53"/>
      <c r="CN411" s="53"/>
      <c r="CO411" s="53"/>
      <c r="CP411" s="53"/>
      <c r="CQ411" s="53"/>
      <c r="CR411" s="53"/>
      <c r="CS411" s="53"/>
      <c r="CT411" s="53"/>
      <c r="CU411" s="53"/>
      <c r="CV411" s="53"/>
      <c r="CW411" s="53"/>
      <c r="CX411" s="53"/>
      <c r="CY411" s="53"/>
      <c r="CZ411" s="53"/>
      <c r="DA411" s="53"/>
      <c r="DB411" s="53"/>
      <c r="DC411" s="53"/>
      <c r="DD411" s="53"/>
      <c r="DE411" s="53"/>
      <c r="DF411" s="53"/>
      <c r="DG411" s="53"/>
      <c r="DH411" s="53"/>
      <c r="DI411" s="53"/>
      <c r="DJ411" s="53"/>
      <c r="DK411" s="53"/>
      <c r="DL411" s="53"/>
      <c r="DM411" s="53"/>
      <c r="DN411" s="53"/>
      <c r="DO411" s="53"/>
      <c r="DP411" s="53"/>
      <c r="DQ411" s="53"/>
      <c r="DR411" s="53"/>
      <c r="DS411" s="53"/>
      <c r="DT411" s="53"/>
      <c r="DU411" s="53"/>
      <c r="DV411" s="53"/>
      <c r="DW411" s="53"/>
      <c r="DX411" s="53"/>
      <c r="DY411" s="53"/>
      <c r="DZ411" s="53"/>
      <c r="EA411" s="53"/>
      <c r="EB411" s="53"/>
      <c r="EC411" s="53"/>
      <c r="ED411" s="53"/>
      <c r="EE411" s="53"/>
      <c r="EF411" s="53"/>
      <c r="EG411" s="53"/>
      <c r="EH411" s="53"/>
      <c r="EI411" s="53"/>
      <c r="EJ411" s="53"/>
      <c r="EK411" s="53"/>
      <c r="EL411" s="53"/>
      <c r="EM411" s="53"/>
      <c r="EN411" s="53"/>
      <c r="EO411" s="53"/>
      <c r="EP411" s="53"/>
      <c r="EQ411" s="53"/>
      <c r="ER411" s="53"/>
      <c r="ES411" s="53"/>
      <c r="ET411" s="53"/>
      <c r="EU411" s="53"/>
      <c r="EV411" s="53"/>
      <c r="EW411" s="53"/>
      <c r="EX411" s="53"/>
      <c r="EY411" s="53"/>
      <c r="EZ411" s="53"/>
      <c r="FA411" s="53"/>
    </row>
    <row r="412" customFormat="1" spans="1:157">
      <c r="A412" s="53"/>
      <c r="B412" s="57" t="s">
        <v>16</v>
      </c>
      <c r="C412" s="57" t="s">
        <v>1118</v>
      </c>
      <c r="D412" s="57" t="s">
        <v>27</v>
      </c>
      <c r="E412" s="57" t="s">
        <v>1119</v>
      </c>
      <c r="F412" s="57" t="s">
        <v>1120</v>
      </c>
      <c r="G412" s="59" t="s">
        <v>25</v>
      </c>
      <c r="H412" s="59">
        <v>20</v>
      </c>
      <c r="I412" s="66">
        <v>35.036508</v>
      </c>
      <c r="J412" s="66">
        <f>I412*22.47%+I412</f>
        <v>42.9092113476</v>
      </c>
      <c r="K412" s="66">
        <f>J412*H412</f>
        <v>858.184226952</v>
      </c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  <c r="AI412" s="53"/>
      <c r="AJ412" s="53"/>
      <c r="AK412" s="53"/>
      <c r="AL412" s="53"/>
      <c r="AM412" s="53"/>
      <c r="AN412" s="53"/>
      <c r="AO412" s="53"/>
      <c r="AP412" s="53"/>
      <c r="AQ412" s="53"/>
      <c r="AR412" s="53"/>
      <c r="AS412" s="53"/>
      <c r="AT412" s="53"/>
      <c r="AU412" s="53"/>
      <c r="AV412" s="53"/>
      <c r="AW412" s="53"/>
      <c r="AX412" s="53"/>
      <c r="AY412" s="53"/>
      <c r="AZ412" s="53"/>
      <c r="BA412" s="53"/>
      <c r="BB412" s="53"/>
      <c r="BC412" s="53"/>
      <c r="BD412" s="53"/>
      <c r="BE412" s="53"/>
      <c r="BF412" s="53"/>
      <c r="BG412" s="53"/>
      <c r="BH412" s="53"/>
      <c r="BI412" s="53"/>
      <c r="BJ412" s="53"/>
      <c r="BK412" s="53"/>
      <c r="BL412" s="53"/>
      <c r="BM412" s="53"/>
      <c r="BN412" s="53"/>
      <c r="BO412" s="53"/>
      <c r="BP412" s="53"/>
      <c r="BQ412" s="53"/>
      <c r="BR412" s="53"/>
      <c r="BS412" s="53"/>
      <c r="BT412" s="53"/>
      <c r="BU412" s="53"/>
      <c r="BV412" s="53"/>
      <c r="BW412" s="53"/>
      <c r="BX412" s="53"/>
      <c r="BY412" s="53"/>
      <c r="BZ412" s="53"/>
      <c r="CA412" s="53"/>
      <c r="CB412" s="53"/>
      <c r="CC412" s="53"/>
      <c r="CD412" s="53"/>
      <c r="CE412" s="53"/>
      <c r="CF412" s="53"/>
      <c r="CG412" s="53"/>
      <c r="CH412" s="53"/>
      <c r="CI412" s="53"/>
      <c r="CJ412" s="53"/>
      <c r="CK412" s="53"/>
      <c r="CL412" s="53"/>
      <c r="CM412" s="53"/>
      <c r="CN412" s="53"/>
      <c r="CO412" s="53"/>
      <c r="CP412" s="53"/>
      <c r="CQ412" s="53"/>
      <c r="CR412" s="53"/>
      <c r="CS412" s="53"/>
      <c r="CT412" s="53"/>
      <c r="CU412" s="53"/>
      <c r="CV412" s="53"/>
      <c r="CW412" s="53"/>
      <c r="CX412" s="53"/>
      <c r="CY412" s="53"/>
      <c r="CZ412" s="53"/>
      <c r="DA412" s="53"/>
      <c r="DB412" s="53"/>
      <c r="DC412" s="53"/>
      <c r="DD412" s="53"/>
      <c r="DE412" s="53"/>
      <c r="DF412" s="53"/>
      <c r="DG412" s="53"/>
      <c r="DH412" s="53"/>
      <c r="DI412" s="53"/>
      <c r="DJ412" s="53"/>
      <c r="DK412" s="53"/>
      <c r="DL412" s="53"/>
      <c r="DM412" s="53"/>
      <c r="DN412" s="53"/>
      <c r="DO412" s="53"/>
      <c r="DP412" s="53"/>
      <c r="DQ412" s="53"/>
      <c r="DR412" s="53"/>
      <c r="DS412" s="53"/>
      <c r="DT412" s="53"/>
      <c r="DU412" s="53"/>
      <c r="DV412" s="53"/>
      <c r="DW412" s="53"/>
      <c r="DX412" s="53"/>
      <c r="DY412" s="53"/>
      <c r="DZ412" s="53"/>
      <c r="EA412" s="53"/>
      <c r="EB412" s="53"/>
      <c r="EC412" s="53"/>
      <c r="ED412" s="53"/>
      <c r="EE412" s="53"/>
      <c r="EF412" s="53"/>
      <c r="EG412" s="53"/>
      <c r="EH412" s="53"/>
      <c r="EI412" s="53"/>
      <c r="EJ412" s="53"/>
      <c r="EK412" s="53"/>
      <c r="EL412" s="53"/>
      <c r="EM412" s="53"/>
      <c r="EN412" s="53"/>
      <c r="EO412" s="53"/>
      <c r="EP412" s="53"/>
      <c r="EQ412" s="53"/>
      <c r="ER412" s="53"/>
      <c r="ES412" s="53"/>
      <c r="ET412" s="53"/>
      <c r="EU412" s="53"/>
      <c r="EV412" s="53"/>
      <c r="EW412" s="53"/>
      <c r="EX412" s="53"/>
      <c r="EY412" s="53"/>
      <c r="EZ412" s="53"/>
      <c r="FA412" s="53"/>
    </row>
    <row r="413" customFormat="1" spans="1:157">
      <c r="A413" s="53"/>
      <c r="B413" s="57" t="s">
        <v>16</v>
      </c>
      <c r="C413" s="57" t="s">
        <v>1121</v>
      </c>
      <c r="D413" s="57" t="s">
        <v>14</v>
      </c>
      <c r="E413" s="58" t="s">
        <v>1122</v>
      </c>
      <c r="F413" s="57" t="s">
        <v>1123</v>
      </c>
      <c r="G413" s="59" t="s">
        <v>25</v>
      </c>
      <c r="H413" s="59">
        <v>23</v>
      </c>
      <c r="I413" s="66">
        <v>42.44</v>
      </c>
      <c r="J413" s="66">
        <v>51.97</v>
      </c>
      <c r="K413" s="66">
        <v>1195.31</v>
      </c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  <c r="AI413" s="53"/>
      <c r="AJ413" s="53"/>
      <c r="AK413" s="53"/>
      <c r="AL413" s="53"/>
      <c r="AM413" s="53"/>
      <c r="AN413" s="53"/>
      <c r="AO413" s="53"/>
      <c r="AP413" s="53"/>
      <c r="AQ413" s="53"/>
      <c r="AR413" s="53"/>
      <c r="AS413" s="53"/>
      <c r="AT413" s="53"/>
      <c r="AU413" s="53"/>
      <c r="AV413" s="53"/>
      <c r="AW413" s="53"/>
      <c r="AX413" s="53"/>
      <c r="AY413" s="53"/>
      <c r="AZ413" s="53"/>
      <c r="BA413" s="53"/>
      <c r="BB413" s="53"/>
      <c r="BC413" s="53"/>
      <c r="BD413" s="53"/>
      <c r="BE413" s="53"/>
      <c r="BF413" s="53"/>
      <c r="BG413" s="53"/>
      <c r="BH413" s="53"/>
      <c r="BI413" s="53"/>
      <c r="BJ413" s="53"/>
      <c r="BK413" s="53"/>
      <c r="BL413" s="53"/>
      <c r="BM413" s="53"/>
      <c r="BN413" s="53"/>
      <c r="BO413" s="53"/>
      <c r="BP413" s="53"/>
      <c r="BQ413" s="53"/>
      <c r="BR413" s="53"/>
      <c r="BS413" s="53"/>
      <c r="BT413" s="53"/>
      <c r="BU413" s="53"/>
      <c r="BV413" s="53"/>
      <c r="BW413" s="53"/>
      <c r="BX413" s="53"/>
      <c r="BY413" s="53"/>
      <c r="BZ413" s="53"/>
      <c r="CA413" s="53"/>
      <c r="CB413" s="53"/>
      <c r="CC413" s="53"/>
      <c r="CD413" s="53"/>
      <c r="CE413" s="53"/>
      <c r="CF413" s="53"/>
      <c r="CG413" s="53"/>
      <c r="CH413" s="53"/>
      <c r="CI413" s="53"/>
      <c r="CJ413" s="53"/>
      <c r="CK413" s="53"/>
      <c r="CL413" s="53"/>
      <c r="CM413" s="53"/>
      <c r="CN413" s="53"/>
      <c r="CO413" s="53"/>
      <c r="CP413" s="53"/>
      <c r="CQ413" s="53"/>
      <c r="CR413" s="53"/>
      <c r="CS413" s="53"/>
      <c r="CT413" s="53"/>
      <c r="CU413" s="53"/>
      <c r="CV413" s="53"/>
      <c r="CW413" s="53"/>
      <c r="CX413" s="53"/>
      <c r="CY413" s="53"/>
      <c r="CZ413" s="53"/>
      <c r="DA413" s="53"/>
      <c r="DB413" s="53"/>
      <c r="DC413" s="53"/>
      <c r="DD413" s="53"/>
      <c r="DE413" s="53"/>
      <c r="DF413" s="53"/>
      <c r="DG413" s="53"/>
      <c r="DH413" s="53"/>
      <c r="DI413" s="53"/>
      <c r="DJ413" s="53"/>
      <c r="DK413" s="53"/>
      <c r="DL413" s="53"/>
      <c r="DM413" s="53"/>
      <c r="DN413" s="53"/>
      <c r="DO413" s="53"/>
      <c r="DP413" s="53"/>
      <c r="DQ413" s="53"/>
      <c r="DR413" s="53"/>
      <c r="DS413" s="53"/>
      <c r="DT413" s="53"/>
      <c r="DU413" s="53"/>
      <c r="DV413" s="53"/>
      <c r="DW413" s="53"/>
      <c r="DX413" s="53"/>
      <c r="DY413" s="53"/>
      <c r="DZ413" s="53"/>
      <c r="EA413" s="53"/>
      <c r="EB413" s="53"/>
      <c r="EC413" s="53"/>
      <c r="ED413" s="53"/>
      <c r="EE413" s="53"/>
      <c r="EF413" s="53"/>
      <c r="EG413" s="53"/>
      <c r="EH413" s="53"/>
      <c r="EI413" s="53"/>
      <c r="EJ413" s="53"/>
      <c r="EK413" s="53"/>
      <c r="EL413" s="53"/>
      <c r="EM413" s="53"/>
      <c r="EN413" s="53"/>
      <c r="EO413" s="53"/>
      <c r="EP413" s="53"/>
      <c r="EQ413" s="53"/>
      <c r="ER413" s="53"/>
      <c r="ES413" s="53"/>
      <c r="ET413" s="53"/>
      <c r="EU413" s="53"/>
      <c r="EV413" s="53"/>
      <c r="EW413" s="53"/>
      <c r="EX413" s="53"/>
      <c r="EY413" s="53"/>
      <c r="EZ413" s="53"/>
      <c r="FA413" s="53"/>
    </row>
    <row r="414" customFormat="1" spans="1:157">
      <c r="A414" s="53"/>
      <c r="B414" s="57" t="s">
        <v>16</v>
      </c>
      <c r="C414" s="57" t="s">
        <v>1124</v>
      </c>
      <c r="D414" s="57" t="s">
        <v>27</v>
      </c>
      <c r="E414" s="57" t="s">
        <v>1125</v>
      </c>
      <c r="F414" s="57" t="s">
        <v>1126</v>
      </c>
      <c r="G414" s="59" t="s">
        <v>20</v>
      </c>
      <c r="H414" s="59">
        <v>16.9</v>
      </c>
      <c r="I414" s="66">
        <v>314.051634</v>
      </c>
      <c r="J414" s="66">
        <f>I414*22.47%+I414</f>
        <v>384.6190361598</v>
      </c>
      <c r="K414" s="66">
        <f>J414*H414</f>
        <v>6500.06171110062</v>
      </c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  <c r="AI414" s="53"/>
      <c r="AJ414" s="53"/>
      <c r="AK414" s="53"/>
      <c r="AL414" s="53"/>
      <c r="AM414" s="53"/>
      <c r="AN414" s="53"/>
      <c r="AO414" s="53"/>
      <c r="AP414" s="53"/>
      <c r="AQ414" s="53"/>
      <c r="AR414" s="53"/>
      <c r="AS414" s="53"/>
      <c r="AT414" s="53"/>
      <c r="AU414" s="53"/>
      <c r="AV414" s="53"/>
      <c r="AW414" s="53"/>
      <c r="AX414" s="53"/>
      <c r="AY414" s="53"/>
      <c r="AZ414" s="53"/>
      <c r="BA414" s="53"/>
      <c r="BB414" s="53"/>
      <c r="BC414" s="53"/>
      <c r="BD414" s="53"/>
      <c r="BE414" s="53"/>
      <c r="BF414" s="53"/>
      <c r="BG414" s="53"/>
      <c r="BH414" s="53"/>
      <c r="BI414" s="53"/>
      <c r="BJ414" s="53"/>
      <c r="BK414" s="53"/>
      <c r="BL414" s="53"/>
      <c r="BM414" s="53"/>
      <c r="BN414" s="53"/>
      <c r="BO414" s="53"/>
      <c r="BP414" s="53"/>
      <c r="BQ414" s="53"/>
      <c r="BR414" s="53"/>
      <c r="BS414" s="53"/>
      <c r="BT414" s="53"/>
      <c r="BU414" s="53"/>
      <c r="BV414" s="53"/>
      <c r="BW414" s="53"/>
      <c r="BX414" s="53"/>
      <c r="BY414" s="53"/>
      <c r="BZ414" s="53"/>
      <c r="CA414" s="53"/>
      <c r="CB414" s="53"/>
      <c r="CC414" s="53"/>
      <c r="CD414" s="53"/>
      <c r="CE414" s="53"/>
      <c r="CF414" s="53"/>
      <c r="CG414" s="53"/>
      <c r="CH414" s="53"/>
      <c r="CI414" s="53"/>
      <c r="CJ414" s="53"/>
      <c r="CK414" s="53"/>
      <c r="CL414" s="53"/>
      <c r="CM414" s="53"/>
      <c r="CN414" s="53"/>
      <c r="CO414" s="53"/>
      <c r="CP414" s="53"/>
      <c r="CQ414" s="53"/>
      <c r="CR414" s="53"/>
      <c r="CS414" s="53"/>
      <c r="CT414" s="53"/>
      <c r="CU414" s="53"/>
      <c r="CV414" s="53"/>
      <c r="CW414" s="53"/>
      <c r="CX414" s="53"/>
      <c r="CY414" s="53"/>
      <c r="CZ414" s="53"/>
      <c r="DA414" s="53"/>
      <c r="DB414" s="53"/>
      <c r="DC414" s="53"/>
      <c r="DD414" s="53"/>
      <c r="DE414" s="53"/>
      <c r="DF414" s="53"/>
      <c r="DG414" s="53"/>
      <c r="DH414" s="53"/>
      <c r="DI414" s="53"/>
      <c r="DJ414" s="53"/>
      <c r="DK414" s="53"/>
      <c r="DL414" s="53"/>
      <c r="DM414" s="53"/>
      <c r="DN414" s="53"/>
      <c r="DO414" s="53"/>
      <c r="DP414" s="53"/>
      <c r="DQ414" s="53"/>
      <c r="DR414" s="53"/>
      <c r="DS414" s="53"/>
      <c r="DT414" s="53"/>
      <c r="DU414" s="53"/>
      <c r="DV414" s="53"/>
      <c r="DW414" s="53"/>
      <c r="DX414" s="53"/>
      <c r="DY414" s="53"/>
      <c r="DZ414" s="53"/>
      <c r="EA414" s="53"/>
      <c r="EB414" s="53"/>
      <c r="EC414" s="53"/>
      <c r="ED414" s="53"/>
      <c r="EE414" s="53"/>
      <c r="EF414" s="53"/>
      <c r="EG414" s="53"/>
      <c r="EH414" s="53"/>
      <c r="EI414" s="53"/>
      <c r="EJ414" s="53"/>
      <c r="EK414" s="53"/>
      <c r="EL414" s="53"/>
      <c r="EM414" s="53"/>
      <c r="EN414" s="53"/>
      <c r="EO414" s="53"/>
      <c r="EP414" s="53"/>
      <c r="EQ414" s="53"/>
      <c r="ER414" s="53"/>
      <c r="ES414" s="53"/>
      <c r="ET414" s="53"/>
      <c r="EU414" s="53"/>
      <c r="EV414" s="53"/>
      <c r="EW414" s="53"/>
      <c r="EX414" s="53"/>
      <c r="EY414" s="53"/>
      <c r="EZ414" s="53"/>
      <c r="FA414" s="53"/>
    </row>
    <row r="415" customFormat="1" spans="1:157">
      <c r="A415" s="53"/>
      <c r="B415" s="57" t="s">
        <v>16</v>
      </c>
      <c r="C415" s="57" t="s">
        <v>1127</v>
      </c>
      <c r="D415" s="57" t="s">
        <v>27</v>
      </c>
      <c r="E415" s="57" t="s">
        <v>1128</v>
      </c>
      <c r="F415" s="57" t="s">
        <v>1129</v>
      </c>
      <c r="G415" s="59" t="s">
        <v>25</v>
      </c>
      <c r="H415" s="59">
        <v>23</v>
      </c>
      <c r="I415" s="66">
        <v>39.910572</v>
      </c>
      <c r="J415" s="66">
        <f>I415*22.47%+I415</f>
        <v>48.8784775284</v>
      </c>
      <c r="K415" s="66">
        <f>J415*H415</f>
        <v>1124.2049831532</v>
      </c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  <c r="AZ415" s="53"/>
      <c r="BA415" s="53"/>
      <c r="BB415" s="53"/>
      <c r="BC415" s="53"/>
      <c r="BD415" s="53"/>
      <c r="BE415" s="53"/>
      <c r="BF415" s="53"/>
      <c r="BG415" s="53"/>
      <c r="BH415" s="53"/>
      <c r="BI415" s="53"/>
      <c r="BJ415" s="53"/>
      <c r="BK415" s="53"/>
      <c r="BL415" s="53"/>
      <c r="BM415" s="53"/>
      <c r="BN415" s="53"/>
      <c r="BO415" s="53"/>
      <c r="BP415" s="53"/>
      <c r="BQ415" s="53"/>
      <c r="BR415" s="53"/>
      <c r="BS415" s="53"/>
      <c r="BT415" s="53"/>
      <c r="BU415" s="53"/>
      <c r="BV415" s="53"/>
      <c r="BW415" s="53"/>
      <c r="BX415" s="53"/>
      <c r="BY415" s="53"/>
      <c r="BZ415" s="53"/>
      <c r="CA415" s="53"/>
      <c r="CB415" s="53"/>
      <c r="CC415" s="53"/>
      <c r="CD415" s="53"/>
      <c r="CE415" s="53"/>
      <c r="CF415" s="53"/>
      <c r="CG415" s="53"/>
      <c r="CH415" s="53"/>
      <c r="CI415" s="53"/>
      <c r="CJ415" s="53"/>
      <c r="CK415" s="53"/>
      <c r="CL415" s="53"/>
      <c r="CM415" s="53"/>
      <c r="CN415" s="53"/>
      <c r="CO415" s="53"/>
      <c r="CP415" s="53"/>
      <c r="CQ415" s="53"/>
      <c r="CR415" s="53"/>
      <c r="CS415" s="53"/>
      <c r="CT415" s="53"/>
      <c r="CU415" s="53"/>
      <c r="CV415" s="53"/>
      <c r="CW415" s="53"/>
      <c r="CX415" s="53"/>
      <c r="CY415" s="53"/>
      <c r="CZ415" s="53"/>
      <c r="DA415" s="53"/>
      <c r="DB415" s="53"/>
      <c r="DC415" s="53"/>
      <c r="DD415" s="53"/>
      <c r="DE415" s="53"/>
      <c r="DF415" s="53"/>
      <c r="DG415" s="53"/>
      <c r="DH415" s="53"/>
      <c r="DI415" s="53"/>
      <c r="DJ415" s="53"/>
      <c r="DK415" s="53"/>
      <c r="DL415" s="53"/>
      <c r="DM415" s="53"/>
      <c r="DN415" s="53"/>
      <c r="DO415" s="53"/>
      <c r="DP415" s="53"/>
      <c r="DQ415" s="53"/>
      <c r="DR415" s="53"/>
      <c r="DS415" s="53"/>
      <c r="DT415" s="53"/>
      <c r="DU415" s="53"/>
      <c r="DV415" s="53"/>
      <c r="DW415" s="53"/>
      <c r="DX415" s="53"/>
      <c r="DY415" s="53"/>
      <c r="DZ415" s="53"/>
      <c r="EA415" s="53"/>
      <c r="EB415" s="53"/>
      <c r="EC415" s="53"/>
      <c r="ED415" s="53"/>
      <c r="EE415" s="53"/>
      <c r="EF415" s="53"/>
      <c r="EG415" s="53"/>
      <c r="EH415" s="53"/>
      <c r="EI415" s="53"/>
      <c r="EJ415" s="53"/>
      <c r="EK415" s="53"/>
      <c r="EL415" s="53"/>
      <c r="EM415" s="53"/>
      <c r="EN415" s="53"/>
      <c r="EO415" s="53"/>
      <c r="EP415" s="53"/>
      <c r="EQ415" s="53"/>
      <c r="ER415" s="53"/>
      <c r="ES415" s="53"/>
      <c r="ET415" s="53"/>
      <c r="EU415" s="53"/>
      <c r="EV415" s="53"/>
      <c r="EW415" s="53"/>
      <c r="EX415" s="53"/>
      <c r="EY415" s="53"/>
      <c r="EZ415" s="53"/>
      <c r="FA415" s="53"/>
    </row>
    <row r="416" customFormat="1" spans="1:157">
      <c r="A416" s="53"/>
      <c r="B416" s="54" t="s">
        <v>12</v>
      </c>
      <c r="C416" s="54" t="s">
        <v>1130</v>
      </c>
      <c r="D416" s="54" t="s">
        <v>14</v>
      </c>
      <c r="E416" s="55"/>
      <c r="F416" s="54" t="s">
        <v>1131</v>
      </c>
      <c r="G416" s="56" t="s">
        <v>11</v>
      </c>
      <c r="H416" s="56">
        <v>0</v>
      </c>
      <c r="I416" s="65">
        <v>0</v>
      </c>
      <c r="J416" s="65">
        <v>0</v>
      </c>
      <c r="K416" s="65">
        <f>K417+K420+K423+K439+K473</f>
        <v>109662.455438276</v>
      </c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  <c r="AI416" s="53"/>
      <c r="AJ416" s="53"/>
      <c r="AK416" s="53"/>
      <c r="AL416" s="53"/>
      <c r="AM416" s="53"/>
      <c r="AN416" s="53"/>
      <c r="AO416" s="53"/>
      <c r="AP416" s="53"/>
      <c r="AQ416" s="53"/>
      <c r="AR416" s="53"/>
      <c r="AS416" s="53"/>
      <c r="AT416" s="53"/>
      <c r="AU416" s="53"/>
      <c r="AV416" s="53"/>
      <c r="AW416" s="53"/>
      <c r="AX416" s="53"/>
      <c r="AY416" s="53"/>
      <c r="AZ416" s="53"/>
      <c r="BA416" s="53"/>
      <c r="BB416" s="53"/>
      <c r="BC416" s="53"/>
      <c r="BD416" s="53"/>
      <c r="BE416" s="53"/>
      <c r="BF416" s="53"/>
      <c r="BG416" s="53"/>
      <c r="BH416" s="53"/>
      <c r="BI416" s="53"/>
      <c r="BJ416" s="53"/>
      <c r="BK416" s="53"/>
      <c r="BL416" s="53"/>
      <c r="BM416" s="53"/>
      <c r="BN416" s="53"/>
      <c r="BO416" s="53"/>
      <c r="BP416" s="53"/>
      <c r="BQ416" s="53"/>
      <c r="BR416" s="53"/>
      <c r="BS416" s="53"/>
      <c r="BT416" s="53"/>
      <c r="BU416" s="53"/>
      <c r="BV416" s="53"/>
      <c r="BW416" s="53"/>
      <c r="BX416" s="53"/>
      <c r="BY416" s="53"/>
      <c r="BZ416" s="53"/>
      <c r="CA416" s="53"/>
      <c r="CB416" s="53"/>
      <c r="CC416" s="53"/>
      <c r="CD416" s="53"/>
      <c r="CE416" s="53"/>
      <c r="CF416" s="53"/>
      <c r="CG416" s="53"/>
      <c r="CH416" s="53"/>
      <c r="CI416" s="53"/>
      <c r="CJ416" s="53"/>
      <c r="CK416" s="53"/>
      <c r="CL416" s="53"/>
      <c r="CM416" s="53"/>
      <c r="CN416" s="53"/>
      <c r="CO416" s="53"/>
      <c r="CP416" s="53"/>
      <c r="CQ416" s="53"/>
      <c r="CR416" s="53"/>
      <c r="CS416" s="53"/>
      <c r="CT416" s="53"/>
      <c r="CU416" s="53"/>
      <c r="CV416" s="53"/>
      <c r="CW416" s="53"/>
      <c r="CX416" s="53"/>
      <c r="CY416" s="53"/>
      <c r="CZ416" s="53"/>
      <c r="DA416" s="53"/>
      <c r="DB416" s="53"/>
      <c r="DC416" s="53"/>
      <c r="DD416" s="53"/>
      <c r="DE416" s="53"/>
      <c r="DF416" s="53"/>
      <c r="DG416" s="53"/>
      <c r="DH416" s="53"/>
      <c r="DI416" s="53"/>
      <c r="DJ416" s="53"/>
      <c r="DK416" s="53"/>
      <c r="DL416" s="53"/>
      <c r="DM416" s="53"/>
      <c r="DN416" s="53"/>
      <c r="DO416" s="53"/>
      <c r="DP416" s="53"/>
      <c r="DQ416" s="53"/>
      <c r="DR416" s="53"/>
      <c r="DS416" s="53"/>
      <c r="DT416" s="53"/>
      <c r="DU416" s="53"/>
      <c r="DV416" s="53"/>
      <c r="DW416" s="53"/>
      <c r="DX416" s="53"/>
      <c r="DY416" s="53"/>
      <c r="DZ416" s="53"/>
      <c r="EA416" s="53"/>
      <c r="EB416" s="53"/>
      <c r="EC416" s="53"/>
      <c r="ED416" s="53"/>
      <c r="EE416" s="53"/>
      <c r="EF416" s="53"/>
      <c r="EG416" s="53"/>
      <c r="EH416" s="53"/>
      <c r="EI416" s="53"/>
      <c r="EJ416" s="53"/>
      <c r="EK416" s="53"/>
      <c r="EL416" s="53"/>
      <c r="EM416" s="53"/>
      <c r="EN416" s="53"/>
      <c r="EO416" s="53"/>
      <c r="EP416" s="53"/>
      <c r="EQ416" s="53"/>
      <c r="ER416" s="53"/>
      <c r="ES416" s="53"/>
      <c r="ET416" s="53"/>
      <c r="EU416" s="53"/>
      <c r="EV416" s="53"/>
      <c r="EW416" s="53"/>
      <c r="EX416" s="53"/>
      <c r="EY416" s="53"/>
      <c r="EZ416" s="53"/>
      <c r="FA416" s="53"/>
    </row>
    <row r="417" spans="2:11">
      <c r="B417" s="50" t="s">
        <v>72</v>
      </c>
      <c r="C417" s="50" t="s">
        <v>1132</v>
      </c>
      <c r="D417" s="50" t="s">
        <v>14</v>
      </c>
      <c r="E417" s="51"/>
      <c r="F417" s="50" t="s">
        <v>1133</v>
      </c>
      <c r="G417" s="52" t="s">
        <v>11</v>
      </c>
      <c r="H417" s="52">
        <v>0</v>
      </c>
      <c r="I417" s="64">
        <v>0</v>
      </c>
      <c r="J417" s="64">
        <v>0</v>
      </c>
      <c r="K417" s="64">
        <f>SUM(K418:K419)</f>
        <v>1547.35</v>
      </c>
    </row>
    <row r="418" customFormat="1" spans="1:157">
      <c r="A418" s="53"/>
      <c r="B418" s="57" t="s">
        <v>16</v>
      </c>
      <c r="C418" s="57" t="s">
        <v>1134</v>
      </c>
      <c r="D418" s="57" t="s">
        <v>14</v>
      </c>
      <c r="E418" s="58" t="s">
        <v>1135</v>
      </c>
      <c r="F418" s="57" t="s">
        <v>1136</v>
      </c>
      <c r="G418" s="59" t="s">
        <v>25</v>
      </c>
      <c r="H418" s="59">
        <v>8</v>
      </c>
      <c r="I418" s="66">
        <v>138.1</v>
      </c>
      <c r="J418" s="66">
        <v>169.13</v>
      </c>
      <c r="K418" s="66">
        <v>1353.04</v>
      </c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  <c r="AI418" s="53"/>
      <c r="AJ418" s="53"/>
      <c r="AK418" s="53"/>
      <c r="AL418" s="53"/>
      <c r="AM418" s="53"/>
      <c r="AN418" s="53"/>
      <c r="AO418" s="53"/>
      <c r="AP418" s="53"/>
      <c r="AQ418" s="53"/>
      <c r="AR418" s="53"/>
      <c r="AS418" s="53"/>
      <c r="AT418" s="53"/>
      <c r="AU418" s="53"/>
      <c r="AV418" s="53"/>
      <c r="AW418" s="53"/>
      <c r="AX418" s="53"/>
      <c r="AY418" s="53"/>
      <c r="AZ418" s="53"/>
      <c r="BA418" s="53"/>
      <c r="BB418" s="53"/>
      <c r="BC418" s="53"/>
      <c r="BD418" s="53"/>
      <c r="BE418" s="53"/>
      <c r="BF418" s="53"/>
      <c r="BG418" s="53"/>
      <c r="BH418" s="53"/>
      <c r="BI418" s="53"/>
      <c r="BJ418" s="53"/>
      <c r="BK418" s="53"/>
      <c r="BL418" s="53"/>
      <c r="BM418" s="53"/>
      <c r="BN418" s="53"/>
      <c r="BO418" s="53"/>
      <c r="BP418" s="53"/>
      <c r="BQ418" s="53"/>
      <c r="BR418" s="53"/>
      <c r="BS418" s="53"/>
      <c r="BT418" s="53"/>
      <c r="BU418" s="53"/>
      <c r="BV418" s="53"/>
      <c r="BW418" s="53"/>
      <c r="BX418" s="53"/>
      <c r="BY418" s="53"/>
      <c r="BZ418" s="53"/>
      <c r="CA418" s="53"/>
      <c r="CB418" s="53"/>
      <c r="CC418" s="53"/>
      <c r="CD418" s="53"/>
      <c r="CE418" s="53"/>
      <c r="CF418" s="53"/>
      <c r="CG418" s="53"/>
      <c r="CH418" s="53"/>
      <c r="CI418" s="53"/>
      <c r="CJ418" s="53"/>
      <c r="CK418" s="53"/>
      <c r="CL418" s="53"/>
      <c r="CM418" s="53"/>
      <c r="CN418" s="53"/>
      <c r="CO418" s="53"/>
      <c r="CP418" s="53"/>
      <c r="CQ418" s="53"/>
      <c r="CR418" s="53"/>
      <c r="CS418" s="53"/>
      <c r="CT418" s="53"/>
      <c r="CU418" s="53"/>
      <c r="CV418" s="53"/>
      <c r="CW418" s="53"/>
      <c r="CX418" s="53"/>
      <c r="CY418" s="53"/>
      <c r="CZ418" s="53"/>
      <c r="DA418" s="53"/>
      <c r="DB418" s="53"/>
      <c r="DC418" s="53"/>
      <c r="DD418" s="53"/>
      <c r="DE418" s="53"/>
      <c r="DF418" s="53"/>
      <c r="DG418" s="53"/>
      <c r="DH418" s="53"/>
      <c r="DI418" s="53"/>
      <c r="DJ418" s="53"/>
      <c r="DK418" s="53"/>
      <c r="DL418" s="53"/>
      <c r="DM418" s="53"/>
      <c r="DN418" s="53"/>
      <c r="DO418" s="53"/>
      <c r="DP418" s="53"/>
      <c r="DQ418" s="53"/>
      <c r="DR418" s="53"/>
      <c r="DS418" s="53"/>
      <c r="DT418" s="53"/>
      <c r="DU418" s="53"/>
      <c r="DV418" s="53"/>
      <c r="DW418" s="53"/>
      <c r="DX418" s="53"/>
      <c r="DY418" s="53"/>
      <c r="DZ418" s="53"/>
      <c r="EA418" s="53"/>
      <c r="EB418" s="53"/>
      <c r="EC418" s="53"/>
      <c r="ED418" s="53"/>
      <c r="EE418" s="53"/>
      <c r="EF418" s="53"/>
      <c r="EG418" s="53"/>
      <c r="EH418" s="53"/>
      <c r="EI418" s="53"/>
      <c r="EJ418" s="53"/>
      <c r="EK418" s="53"/>
      <c r="EL418" s="53"/>
      <c r="EM418" s="53"/>
      <c r="EN418" s="53"/>
      <c r="EO418" s="53"/>
      <c r="EP418" s="53"/>
      <c r="EQ418" s="53"/>
      <c r="ER418" s="53"/>
      <c r="ES418" s="53"/>
      <c r="ET418" s="53"/>
      <c r="EU418" s="53"/>
      <c r="EV418" s="53"/>
      <c r="EW418" s="53"/>
      <c r="EX418" s="53"/>
      <c r="EY418" s="53"/>
      <c r="EZ418" s="53"/>
      <c r="FA418" s="53"/>
    </row>
    <row r="419" customFormat="1" spans="1:157">
      <c r="A419" s="53"/>
      <c r="B419" s="57" t="s">
        <v>16</v>
      </c>
      <c r="C419" s="57" t="s">
        <v>1137</v>
      </c>
      <c r="D419" s="57" t="s">
        <v>14</v>
      </c>
      <c r="E419" s="58" t="s">
        <v>1138</v>
      </c>
      <c r="F419" s="57" t="s">
        <v>1139</v>
      </c>
      <c r="G419" s="59" t="s">
        <v>25</v>
      </c>
      <c r="H419" s="59">
        <v>1</v>
      </c>
      <c r="I419" s="66">
        <v>158.66</v>
      </c>
      <c r="J419" s="66">
        <v>194.31</v>
      </c>
      <c r="K419" s="66">
        <v>194.31</v>
      </c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  <c r="AI419" s="53"/>
      <c r="AJ419" s="53"/>
      <c r="AK419" s="53"/>
      <c r="AL419" s="53"/>
      <c r="AM419" s="53"/>
      <c r="AN419" s="53"/>
      <c r="AO419" s="53"/>
      <c r="AP419" s="53"/>
      <c r="AQ419" s="53"/>
      <c r="AR419" s="53"/>
      <c r="AS419" s="53"/>
      <c r="AT419" s="53"/>
      <c r="AU419" s="53"/>
      <c r="AV419" s="53"/>
      <c r="AW419" s="53"/>
      <c r="AX419" s="53"/>
      <c r="AY419" s="53"/>
      <c r="AZ419" s="53"/>
      <c r="BA419" s="53"/>
      <c r="BB419" s="53"/>
      <c r="BC419" s="53"/>
      <c r="BD419" s="53"/>
      <c r="BE419" s="53"/>
      <c r="BF419" s="53"/>
      <c r="BG419" s="53"/>
      <c r="BH419" s="53"/>
      <c r="BI419" s="53"/>
      <c r="BJ419" s="53"/>
      <c r="BK419" s="53"/>
      <c r="BL419" s="53"/>
      <c r="BM419" s="53"/>
      <c r="BN419" s="53"/>
      <c r="BO419" s="53"/>
      <c r="BP419" s="53"/>
      <c r="BQ419" s="53"/>
      <c r="BR419" s="53"/>
      <c r="BS419" s="53"/>
      <c r="BT419" s="53"/>
      <c r="BU419" s="53"/>
      <c r="BV419" s="53"/>
      <c r="BW419" s="53"/>
      <c r="BX419" s="53"/>
      <c r="BY419" s="53"/>
      <c r="BZ419" s="53"/>
      <c r="CA419" s="53"/>
      <c r="CB419" s="53"/>
      <c r="CC419" s="53"/>
      <c r="CD419" s="53"/>
      <c r="CE419" s="53"/>
      <c r="CF419" s="53"/>
      <c r="CG419" s="53"/>
      <c r="CH419" s="53"/>
      <c r="CI419" s="53"/>
      <c r="CJ419" s="53"/>
      <c r="CK419" s="53"/>
      <c r="CL419" s="53"/>
      <c r="CM419" s="53"/>
      <c r="CN419" s="53"/>
      <c r="CO419" s="53"/>
      <c r="CP419" s="53"/>
      <c r="CQ419" s="53"/>
      <c r="CR419" s="53"/>
      <c r="CS419" s="53"/>
      <c r="CT419" s="53"/>
      <c r="CU419" s="53"/>
      <c r="CV419" s="53"/>
      <c r="CW419" s="53"/>
      <c r="CX419" s="53"/>
      <c r="CY419" s="53"/>
      <c r="CZ419" s="53"/>
      <c r="DA419" s="53"/>
      <c r="DB419" s="53"/>
      <c r="DC419" s="53"/>
      <c r="DD419" s="53"/>
      <c r="DE419" s="53"/>
      <c r="DF419" s="53"/>
      <c r="DG419" s="53"/>
      <c r="DH419" s="53"/>
      <c r="DI419" s="53"/>
      <c r="DJ419" s="53"/>
      <c r="DK419" s="53"/>
      <c r="DL419" s="53"/>
      <c r="DM419" s="53"/>
      <c r="DN419" s="53"/>
      <c r="DO419" s="53"/>
      <c r="DP419" s="53"/>
      <c r="DQ419" s="53"/>
      <c r="DR419" s="53"/>
      <c r="DS419" s="53"/>
      <c r="DT419" s="53"/>
      <c r="DU419" s="53"/>
      <c r="DV419" s="53"/>
      <c r="DW419" s="53"/>
      <c r="DX419" s="53"/>
      <c r="DY419" s="53"/>
      <c r="DZ419" s="53"/>
      <c r="EA419" s="53"/>
      <c r="EB419" s="53"/>
      <c r="EC419" s="53"/>
      <c r="ED419" s="53"/>
      <c r="EE419" s="53"/>
      <c r="EF419" s="53"/>
      <c r="EG419" s="53"/>
      <c r="EH419" s="53"/>
      <c r="EI419" s="53"/>
      <c r="EJ419" s="53"/>
      <c r="EK419" s="53"/>
      <c r="EL419" s="53"/>
      <c r="EM419" s="53"/>
      <c r="EN419" s="53"/>
      <c r="EO419" s="53"/>
      <c r="EP419" s="53"/>
      <c r="EQ419" s="53"/>
      <c r="ER419" s="53"/>
      <c r="ES419" s="53"/>
      <c r="ET419" s="53"/>
      <c r="EU419" s="53"/>
      <c r="EV419" s="53"/>
      <c r="EW419" s="53"/>
      <c r="EX419" s="53"/>
      <c r="EY419" s="53"/>
      <c r="EZ419" s="53"/>
      <c r="FA419" s="53"/>
    </row>
    <row r="420" spans="2:11">
      <c r="B420" s="50" t="s">
        <v>72</v>
      </c>
      <c r="C420" s="50" t="s">
        <v>1140</v>
      </c>
      <c r="D420" s="50" t="s">
        <v>14</v>
      </c>
      <c r="E420" s="51"/>
      <c r="F420" s="50" t="s">
        <v>1141</v>
      </c>
      <c r="G420" s="52" t="s">
        <v>11</v>
      </c>
      <c r="H420" s="52">
        <v>0</v>
      </c>
      <c r="I420" s="64">
        <v>0</v>
      </c>
      <c r="J420" s="64">
        <f>I420*22.47%+I420</f>
        <v>0</v>
      </c>
      <c r="K420" s="64">
        <f>SUM(K421:K422)</f>
        <v>6491.47</v>
      </c>
    </row>
    <row r="421" customFormat="1" spans="1:157">
      <c r="A421" s="53"/>
      <c r="B421" s="57" t="s">
        <v>16</v>
      </c>
      <c r="C421" s="57" t="s">
        <v>1142</v>
      </c>
      <c r="D421" s="57" t="s">
        <v>14</v>
      </c>
      <c r="E421" s="58" t="s">
        <v>1143</v>
      </c>
      <c r="F421" s="57" t="s">
        <v>1144</v>
      </c>
      <c r="G421" s="59" t="s">
        <v>25</v>
      </c>
      <c r="H421" s="59">
        <v>2</v>
      </c>
      <c r="I421" s="66">
        <v>1311.22</v>
      </c>
      <c r="J421" s="66">
        <v>1605.85</v>
      </c>
      <c r="K421" s="66">
        <v>3211.7</v>
      </c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  <c r="AI421" s="53"/>
      <c r="AJ421" s="53"/>
      <c r="AK421" s="53"/>
      <c r="AL421" s="53"/>
      <c r="AM421" s="53"/>
      <c r="AN421" s="53"/>
      <c r="AO421" s="53"/>
      <c r="AP421" s="53"/>
      <c r="AQ421" s="53"/>
      <c r="AR421" s="53"/>
      <c r="AS421" s="53"/>
      <c r="AT421" s="53"/>
      <c r="AU421" s="53"/>
      <c r="AV421" s="53"/>
      <c r="AW421" s="53"/>
      <c r="AX421" s="53"/>
      <c r="AY421" s="53"/>
      <c r="AZ421" s="53"/>
      <c r="BA421" s="53"/>
      <c r="BB421" s="53"/>
      <c r="BC421" s="53"/>
      <c r="BD421" s="53"/>
      <c r="BE421" s="53"/>
      <c r="BF421" s="53"/>
      <c r="BG421" s="53"/>
      <c r="BH421" s="53"/>
      <c r="BI421" s="53"/>
      <c r="BJ421" s="53"/>
      <c r="BK421" s="53"/>
      <c r="BL421" s="53"/>
      <c r="BM421" s="53"/>
      <c r="BN421" s="53"/>
      <c r="BO421" s="53"/>
      <c r="BP421" s="53"/>
      <c r="BQ421" s="53"/>
      <c r="BR421" s="53"/>
      <c r="BS421" s="53"/>
      <c r="BT421" s="53"/>
      <c r="BU421" s="53"/>
      <c r="BV421" s="53"/>
      <c r="BW421" s="53"/>
      <c r="BX421" s="53"/>
      <c r="BY421" s="53"/>
      <c r="BZ421" s="53"/>
      <c r="CA421" s="53"/>
      <c r="CB421" s="53"/>
      <c r="CC421" s="53"/>
      <c r="CD421" s="53"/>
      <c r="CE421" s="53"/>
      <c r="CF421" s="53"/>
      <c r="CG421" s="53"/>
      <c r="CH421" s="53"/>
      <c r="CI421" s="53"/>
      <c r="CJ421" s="53"/>
      <c r="CK421" s="53"/>
      <c r="CL421" s="53"/>
      <c r="CM421" s="53"/>
      <c r="CN421" s="53"/>
      <c r="CO421" s="53"/>
      <c r="CP421" s="53"/>
      <c r="CQ421" s="53"/>
      <c r="CR421" s="53"/>
      <c r="CS421" s="53"/>
      <c r="CT421" s="53"/>
      <c r="CU421" s="53"/>
      <c r="CV421" s="53"/>
      <c r="CW421" s="53"/>
      <c r="CX421" s="53"/>
      <c r="CY421" s="53"/>
      <c r="CZ421" s="53"/>
      <c r="DA421" s="53"/>
      <c r="DB421" s="53"/>
      <c r="DC421" s="53"/>
      <c r="DD421" s="53"/>
      <c r="DE421" s="53"/>
      <c r="DF421" s="53"/>
      <c r="DG421" s="53"/>
      <c r="DH421" s="53"/>
      <c r="DI421" s="53"/>
      <c r="DJ421" s="53"/>
      <c r="DK421" s="53"/>
      <c r="DL421" s="53"/>
      <c r="DM421" s="53"/>
      <c r="DN421" s="53"/>
      <c r="DO421" s="53"/>
      <c r="DP421" s="53"/>
      <c r="DQ421" s="53"/>
      <c r="DR421" s="53"/>
      <c r="DS421" s="53"/>
      <c r="DT421" s="53"/>
      <c r="DU421" s="53"/>
      <c r="DV421" s="53"/>
      <c r="DW421" s="53"/>
      <c r="DX421" s="53"/>
      <c r="DY421" s="53"/>
      <c r="DZ421" s="53"/>
      <c r="EA421" s="53"/>
      <c r="EB421" s="53"/>
      <c r="EC421" s="53"/>
      <c r="ED421" s="53"/>
      <c r="EE421" s="53"/>
      <c r="EF421" s="53"/>
      <c r="EG421" s="53"/>
      <c r="EH421" s="53"/>
      <c r="EI421" s="53"/>
      <c r="EJ421" s="53"/>
      <c r="EK421" s="53"/>
      <c r="EL421" s="53"/>
      <c r="EM421" s="53"/>
      <c r="EN421" s="53"/>
      <c r="EO421" s="53"/>
      <c r="EP421" s="53"/>
      <c r="EQ421" s="53"/>
      <c r="ER421" s="53"/>
      <c r="ES421" s="53"/>
      <c r="ET421" s="53"/>
      <c r="EU421" s="53"/>
      <c r="EV421" s="53"/>
      <c r="EW421" s="53"/>
      <c r="EX421" s="53"/>
      <c r="EY421" s="53"/>
      <c r="EZ421" s="53"/>
      <c r="FA421" s="53"/>
    </row>
    <row r="422" customFormat="1" spans="1:157">
      <c r="A422" s="53"/>
      <c r="B422" s="57" t="s">
        <v>16</v>
      </c>
      <c r="C422" s="57" t="s">
        <v>1145</v>
      </c>
      <c r="D422" s="57" t="s">
        <v>14</v>
      </c>
      <c r="E422" s="58" t="s">
        <v>1146</v>
      </c>
      <c r="F422" s="57" t="s">
        <v>1147</v>
      </c>
      <c r="G422" s="59" t="s">
        <v>25</v>
      </c>
      <c r="H422" s="59">
        <v>1</v>
      </c>
      <c r="I422" s="66">
        <v>2678.02</v>
      </c>
      <c r="J422" s="66">
        <v>3279.77</v>
      </c>
      <c r="K422" s="66">
        <v>3279.77</v>
      </c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  <c r="AI422" s="53"/>
      <c r="AJ422" s="53"/>
      <c r="AK422" s="53"/>
      <c r="AL422" s="53"/>
      <c r="AM422" s="53"/>
      <c r="AN422" s="53"/>
      <c r="AO422" s="53"/>
      <c r="AP422" s="53"/>
      <c r="AQ422" s="53"/>
      <c r="AR422" s="53"/>
      <c r="AS422" s="53"/>
      <c r="AT422" s="53"/>
      <c r="AU422" s="53"/>
      <c r="AV422" s="53"/>
      <c r="AW422" s="53"/>
      <c r="AX422" s="53"/>
      <c r="AY422" s="53"/>
      <c r="AZ422" s="53"/>
      <c r="BA422" s="53"/>
      <c r="BB422" s="53"/>
      <c r="BC422" s="53"/>
      <c r="BD422" s="53"/>
      <c r="BE422" s="53"/>
      <c r="BF422" s="53"/>
      <c r="BG422" s="53"/>
      <c r="BH422" s="53"/>
      <c r="BI422" s="53"/>
      <c r="BJ422" s="53"/>
      <c r="BK422" s="53"/>
      <c r="BL422" s="53"/>
      <c r="BM422" s="53"/>
      <c r="BN422" s="53"/>
      <c r="BO422" s="53"/>
      <c r="BP422" s="53"/>
      <c r="BQ422" s="53"/>
      <c r="BR422" s="53"/>
      <c r="BS422" s="53"/>
      <c r="BT422" s="53"/>
      <c r="BU422" s="53"/>
      <c r="BV422" s="53"/>
      <c r="BW422" s="53"/>
      <c r="BX422" s="53"/>
      <c r="BY422" s="53"/>
      <c r="BZ422" s="53"/>
      <c r="CA422" s="53"/>
      <c r="CB422" s="53"/>
      <c r="CC422" s="53"/>
      <c r="CD422" s="53"/>
      <c r="CE422" s="53"/>
      <c r="CF422" s="53"/>
      <c r="CG422" s="53"/>
      <c r="CH422" s="53"/>
      <c r="CI422" s="53"/>
      <c r="CJ422" s="53"/>
      <c r="CK422" s="53"/>
      <c r="CL422" s="53"/>
      <c r="CM422" s="53"/>
      <c r="CN422" s="53"/>
      <c r="CO422" s="53"/>
      <c r="CP422" s="53"/>
      <c r="CQ422" s="53"/>
      <c r="CR422" s="53"/>
      <c r="CS422" s="53"/>
      <c r="CT422" s="53"/>
      <c r="CU422" s="53"/>
      <c r="CV422" s="53"/>
      <c r="CW422" s="53"/>
      <c r="CX422" s="53"/>
      <c r="CY422" s="53"/>
      <c r="CZ422" s="53"/>
      <c r="DA422" s="53"/>
      <c r="DB422" s="53"/>
      <c r="DC422" s="53"/>
      <c r="DD422" s="53"/>
      <c r="DE422" s="53"/>
      <c r="DF422" s="53"/>
      <c r="DG422" s="53"/>
      <c r="DH422" s="53"/>
      <c r="DI422" s="53"/>
      <c r="DJ422" s="53"/>
      <c r="DK422" s="53"/>
      <c r="DL422" s="53"/>
      <c r="DM422" s="53"/>
      <c r="DN422" s="53"/>
      <c r="DO422" s="53"/>
      <c r="DP422" s="53"/>
      <c r="DQ422" s="53"/>
      <c r="DR422" s="53"/>
      <c r="DS422" s="53"/>
      <c r="DT422" s="53"/>
      <c r="DU422" s="53"/>
      <c r="DV422" s="53"/>
      <c r="DW422" s="53"/>
      <c r="DX422" s="53"/>
      <c r="DY422" s="53"/>
      <c r="DZ422" s="53"/>
      <c r="EA422" s="53"/>
      <c r="EB422" s="53"/>
      <c r="EC422" s="53"/>
      <c r="ED422" s="53"/>
      <c r="EE422" s="53"/>
      <c r="EF422" s="53"/>
      <c r="EG422" s="53"/>
      <c r="EH422" s="53"/>
      <c r="EI422" s="53"/>
      <c r="EJ422" s="53"/>
      <c r="EK422" s="53"/>
      <c r="EL422" s="53"/>
      <c r="EM422" s="53"/>
      <c r="EN422" s="53"/>
      <c r="EO422" s="53"/>
      <c r="EP422" s="53"/>
      <c r="EQ422" s="53"/>
      <c r="ER422" s="53"/>
      <c r="ES422" s="53"/>
      <c r="ET422" s="53"/>
      <c r="EU422" s="53"/>
      <c r="EV422" s="53"/>
      <c r="EW422" s="53"/>
      <c r="EX422" s="53"/>
      <c r="EY422" s="53"/>
      <c r="EZ422" s="53"/>
      <c r="FA422" s="53"/>
    </row>
    <row r="423" spans="2:11">
      <c r="B423" s="50" t="s">
        <v>72</v>
      </c>
      <c r="C423" s="50" t="s">
        <v>1148</v>
      </c>
      <c r="D423" s="50" t="s">
        <v>14</v>
      </c>
      <c r="E423" s="51"/>
      <c r="F423" s="50" t="s">
        <v>874</v>
      </c>
      <c r="G423" s="52" t="s">
        <v>11</v>
      </c>
      <c r="H423" s="52">
        <v>0</v>
      </c>
      <c r="I423" s="64">
        <v>0</v>
      </c>
      <c r="J423" s="64">
        <f>I423*22.47%+I423</f>
        <v>0</v>
      </c>
      <c r="K423" s="64">
        <f>SUM(K424:K438)</f>
        <v>70118.1683972624</v>
      </c>
    </row>
    <row r="424" customFormat="1" spans="1:157">
      <c r="A424" s="53"/>
      <c r="B424" s="57" t="s">
        <v>16</v>
      </c>
      <c r="C424" s="57" t="s">
        <v>1149</v>
      </c>
      <c r="D424" s="57" t="s">
        <v>14</v>
      </c>
      <c r="E424" s="58" t="s">
        <v>799</v>
      </c>
      <c r="F424" s="57" t="s">
        <v>800</v>
      </c>
      <c r="G424" s="59" t="s">
        <v>25</v>
      </c>
      <c r="H424" s="59">
        <v>2</v>
      </c>
      <c r="I424" s="66">
        <v>184.12</v>
      </c>
      <c r="J424" s="66">
        <v>225.49</v>
      </c>
      <c r="K424" s="66">
        <v>450.98</v>
      </c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  <c r="AI424" s="53"/>
      <c r="AJ424" s="53"/>
      <c r="AK424" s="53"/>
      <c r="AL424" s="53"/>
      <c r="AM424" s="53"/>
      <c r="AN424" s="53"/>
      <c r="AO424" s="53"/>
      <c r="AP424" s="53"/>
      <c r="AQ424" s="53"/>
      <c r="AR424" s="53"/>
      <c r="AS424" s="53"/>
      <c r="AT424" s="53"/>
      <c r="AU424" s="53"/>
      <c r="AV424" s="53"/>
      <c r="AW424" s="53"/>
      <c r="AX424" s="53"/>
      <c r="AY424" s="53"/>
      <c r="AZ424" s="53"/>
      <c r="BA424" s="53"/>
      <c r="BB424" s="53"/>
      <c r="BC424" s="53"/>
      <c r="BD424" s="53"/>
      <c r="BE424" s="53"/>
      <c r="BF424" s="53"/>
      <c r="BG424" s="53"/>
      <c r="BH424" s="53"/>
      <c r="BI424" s="53"/>
      <c r="BJ424" s="53"/>
      <c r="BK424" s="53"/>
      <c r="BL424" s="53"/>
      <c r="BM424" s="53"/>
      <c r="BN424" s="53"/>
      <c r="BO424" s="53"/>
      <c r="BP424" s="53"/>
      <c r="BQ424" s="53"/>
      <c r="BR424" s="53"/>
      <c r="BS424" s="53"/>
      <c r="BT424" s="53"/>
      <c r="BU424" s="53"/>
      <c r="BV424" s="53"/>
      <c r="BW424" s="53"/>
      <c r="BX424" s="53"/>
      <c r="BY424" s="53"/>
      <c r="BZ424" s="53"/>
      <c r="CA424" s="53"/>
      <c r="CB424" s="53"/>
      <c r="CC424" s="53"/>
      <c r="CD424" s="53"/>
      <c r="CE424" s="53"/>
      <c r="CF424" s="53"/>
      <c r="CG424" s="53"/>
      <c r="CH424" s="53"/>
      <c r="CI424" s="53"/>
      <c r="CJ424" s="53"/>
      <c r="CK424" s="53"/>
      <c r="CL424" s="53"/>
      <c r="CM424" s="53"/>
      <c r="CN424" s="53"/>
      <c r="CO424" s="53"/>
      <c r="CP424" s="53"/>
      <c r="CQ424" s="53"/>
      <c r="CR424" s="53"/>
      <c r="CS424" s="53"/>
      <c r="CT424" s="53"/>
      <c r="CU424" s="53"/>
      <c r="CV424" s="53"/>
      <c r="CW424" s="53"/>
      <c r="CX424" s="53"/>
      <c r="CY424" s="53"/>
      <c r="CZ424" s="53"/>
      <c r="DA424" s="53"/>
      <c r="DB424" s="53"/>
      <c r="DC424" s="53"/>
      <c r="DD424" s="53"/>
      <c r="DE424" s="53"/>
      <c r="DF424" s="53"/>
      <c r="DG424" s="53"/>
      <c r="DH424" s="53"/>
      <c r="DI424" s="53"/>
      <c r="DJ424" s="53"/>
      <c r="DK424" s="53"/>
      <c r="DL424" s="53"/>
      <c r="DM424" s="53"/>
      <c r="DN424" s="53"/>
      <c r="DO424" s="53"/>
      <c r="DP424" s="53"/>
      <c r="DQ424" s="53"/>
      <c r="DR424" s="53"/>
      <c r="DS424" s="53"/>
      <c r="DT424" s="53"/>
      <c r="DU424" s="53"/>
      <c r="DV424" s="53"/>
      <c r="DW424" s="53"/>
      <c r="DX424" s="53"/>
      <c r="DY424" s="53"/>
      <c r="DZ424" s="53"/>
      <c r="EA424" s="53"/>
      <c r="EB424" s="53"/>
      <c r="EC424" s="53"/>
      <c r="ED424" s="53"/>
      <c r="EE424" s="53"/>
      <c r="EF424" s="53"/>
      <c r="EG424" s="53"/>
      <c r="EH424" s="53"/>
      <c r="EI424" s="53"/>
      <c r="EJ424" s="53"/>
      <c r="EK424" s="53"/>
      <c r="EL424" s="53"/>
      <c r="EM424" s="53"/>
      <c r="EN424" s="53"/>
      <c r="EO424" s="53"/>
      <c r="EP424" s="53"/>
      <c r="EQ424" s="53"/>
      <c r="ER424" s="53"/>
      <c r="ES424" s="53"/>
      <c r="ET424" s="53"/>
      <c r="EU424" s="53"/>
      <c r="EV424" s="53"/>
      <c r="EW424" s="53"/>
      <c r="EX424" s="53"/>
      <c r="EY424" s="53"/>
      <c r="EZ424" s="53"/>
      <c r="FA424" s="53"/>
    </row>
    <row r="425" customFormat="1" spans="1:157">
      <c r="A425" s="53"/>
      <c r="B425" s="57" t="s">
        <v>16</v>
      </c>
      <c r="C425" s="57" t="s">
        <v>1150</v>
      </c>
      <c r="D425" s="57" t="s">
        <v>14</v>
      </c>
      <c r="E425" s="58" t="s">
        <v>1151</v>
      </c>
      <c r="F425" s="57" t="s">
        <v>1152</v>
      </c>
      <c r="G425" s="59" t="s">
        <v>25</v>
      </c>
      <c r="H425" s="59">
        <v>1</v>
      </c>
      <c r="I425" s="66">
        <v>321.02</v>
      </c>
      <c r="J425" s="66">
        <v>393.15</v>
      </c>
      <c r="K425" s="66">
        <v>393.15</v>
      </c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  <c r="AI425" s="53"/>
      <c r="AJ425" s="53"/>
      <c r="AK425" s="53"/>
      <c r="AL425" s="53"/>
      <c r="AM425" s="53"/>
      <c r="AN425" s="53"/>
      <c r="AO425" s="53"/>
      <c r="AP425" s="53"/>
      <c r="AQ425" s="53"/>
      <c r="AR425" s="53"/>
      <c r="AS425" s="53"/>
      <c r="AT425" s="53"/>
      <c r="AU425" s="53"/>
      <c r="AV425" s="53"/>
      <c r="AW425" s="53"/>
      <c r="AX425" s="53"/>
      <c r="AY425" s="53"/>
      <c r="AZ425" s="53"/>
      <c r="BA425" s="53"/>
      <c r="BB425" s="53"/>
      <c r="BC425" s="53"/>
      <c r="BD425" s="53"/>
      <c r="BE425" s="53"/>
      <c r="BF425" s="53"/>
      <c r="BG425" s="53"/>
      <c r="BH425" s="53"/>
      <c r="BI425" s="53"/>
      <c r="BJ425" s="53"/>
      <c r="BK425" s="53"/>
      <c r="BL425" s="53"/>
      <c r="BM425" s="53"/>
      <c r="BN425" s="53"/>
      <c r="BO425" s="53"/>
      <c r="BP425" s="53"/>
      <c r="BQ425" s="53"/>
      <c r="BR425" s="53"/>
      <c r="BS425" s="53"/>
      <c r="BT425" s="53"/>
      <c r="BU425" s="53"/>
      <c r="BV425" s="53"/>
      <c r="BW425" s="53"/>
      <c r="BX425" s="53"/>
      <c r="BY425" s="53"/>
      <c r="BZ425" s="53"/>
      <c r="CA425" s="53"/>
      <c r="CB425" s="53"/>
      <c r="CC425" s="53"/>
      <c r="CD425" s="53"/>
      <c r="CE425" s="53"/>
      <c r="CF425" s="53"/>
      <c r="CG425" s="53"/>
      <c r="CH425" s="53"/>
      <c r="CI425" s="53"/>
      <c r="CJ425" s="53"/>
      <c r="CK425" s="53"/>
      <c r="CL425" s="53"/>
      <c r="CM425" s="53"/>
      <c r="CN425" s="53"/>
      <c r="CO425" s="53"/>
      <c r="CP425" s="53"/>
      <c r="CQ425" s="53"/>
      <c r="CR425" s="53"/>
      <c r="CS425" s="53"/>
      <c r="CT425" s="53"/>
      <c r="CU425" s="53"/>
      <c r="CV425" s="53"/>
      <c r="CW425" s="53"/>
      <c r="CX425" s="53"/>
      <c r="CY425" s="53"/>
      <c r="CZ425" s="53"/>
      <c r="DA425" s="53"/>
      <c r="DB425" s="53"/>
      <c r="DC425" s="53"/>
      <c r="DD425" s="53"/>
      <c r="DE425" s="53"/>
      <c r="DF425" s="53"/>
      <c r="DG425" s="53"/>
      <c r="DH425" s="53"/>
      <c r="DI425" s="53"/>
      <c r="DJ425" s="53"/>
      <c r="DK425" s="53"/>
      <c r="DL425" s="53"/>
      <c r="DM425" s="53"/>
      <c r="DN425" s="53"/>
      <c r="DO425" s="53"/>
      <c r="DP425" s="53"/>
      <c r="DQ425" s="53"/>
      <c r="DR425" s="53"/>
      <c r="DS425" s="53"/>
      <c r="DT425" s="53"/>
      <c r="DU425" s="53"/>
      <c r="DV425" s="53"/>
      <c r="DW425" s="53"/>
      <c r="DX425" s="53"/>
      <c r="DY425" s="53"/>
      <c r="DZ425" s="53"/>
      <c r="EA425" s="53"/>
      <c r="EB425" s="53"/>
      <c r="EC425" s="53"/>
      <c r="ED425" s="53"/>
      <c r="EE425" s="53"/>
      <c r="EF425" s="53"/>
      <c r="EG425" s="53"/>
      <c r="EH425" s="53"/>
      <c r="EI425" s="53"/>
      <c r="EJ425" s="53"/>
      <c r="EK425" s="53"/>
      <c r="EL425" s="53"/>
      <c r="EM425" s="53"/>
      <c r="EN425" s="53"/>
      <c r="EO425" s="53"/>
      <c r="EP425" s="53"/>
      <c r="EQ425" s="53"/>
      <c r="ER425" s="53"/>
      <c r="ES425" s="53"/>
      <c r="ET425" s="53"/>
      <c r="EU425" s="53"/>
      <c r="EV425" s="53"/>
      <c r="EW425" s="53"/>
      <c r="EX425" s="53"/>
      <c r="EY425" s="53"/>
      <c r="EZ425" s="53"/>
      <c r="FA425" s="53"/>
    </row>
    <row r="426" customFormat="1" spans="1:157">
      <c r="A426" s="53"/>
      <c r="B426" s="57" t="s">
        <v>16</v>
      </c>
      <c r="C426" s="57" t="s">
        <v>1153</v>
      </c>
      <c r="D426" s="57" t="s">
        <v>14</v>
      </c>
      <c r="E426" s="58" t="s">
        <v>796</v>
      </c>
      <c r="F426" s="57" t="s">
        <v>797</v>
      </c>
      <c r="G426" s="59" t="s">
        <v>25</v>
      </c>
      <c r="H426" s="59">
        <v>4</v>
      </c>
      <c r="I426" s="66">
        <v>389.64</v>
      </c>
      <c r="J426" s="66">
        <v>477.19</v>
      </c>
      <c r="K426" s="66">
        <v>1908.76</v>
      </c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  <c r="AI426" s="53"/>
      <c r="AJ426" s="53"/>
      <c r="AK426" s="53"/>
      <c r="AL426" s="53"/>
      <c r="AM426" s="53"/>
      <c r="AN426" s="53"/>
      <c r="AO426" s="53"/>
      <c r="AP426" s="53"/>
      <c r="AQ426" s="53"/>
      <c r="AR426" s="53"/>
      <c r="AS426" s="53"/>
      <c r="AT426" s="53"/>
      <c r="AU426" s="53"/>
      <c r="AV426" s="53"/>
      <c r="AW426" s="53"/>
      <c r="AX426" s="53"/>
      <c r="AY426" s="53"/>
      <c r="AZ426" s="53"/>
      <c r="BA426" s="53"/>
      <c r="BB426" s="53"/>
      <c r="BC426" s="53"/>
      <c r="BD426" s="53"/>
      <c r="BE426" s="53"/>
      <c r="BF426" s="53"/>
      <c r="BG426" s="53"/>
      <c r="BH426" s="53"/>
      <c r="BI426" s="53"/>
      <c r="BJ426" s="53"/>
      <c r="BK426" s="53"/>
      <c r="BL426" s="53"/>
      <c r="BM426" s="53"/>
      <c r="BN426" s="53"/>
      <c r="BO426" s="53"/>
      <c r="BP426" s="53"/>
      <c r="BQ426" s="53"/>
      <c r="BR426" s="53"/>
      <c r="BS426" s="53"/>
      <c r="BT426" s="53"/>
      <c r="BU426" s="53"/>
      <c r="BV426" s="53"/>
      <c r="BW426" s="53"/>
      <c r="BX426" s="53"/>
      <c r="BY426" s="53"/>
      <c r="BZ426" s="53"/>
      <c r="CA426" s="53"/>
      <c r="CB426" s="53"/>
      <c r="CC426" s="53"/>
      <c r="CD426" s="53"/>
      <c r="CE426" s="53"/>
      <c r="CF426" s="53"/>
      <c r="CG426" s="53"/>
      <c r="CH426" s="53"/>
      <c r="CI426" s="53"/>
      <c r="CJ426" s="53"/>
      <c r="CK426" s="53"/>
      <c r="CL426" s="53"/>
      <c r="CM426" s="53"/>
      <c r="CN426" s="53"/>
      <c r="CO426" s="53"/>
      <c r="CP426" s="53"/>
      <c r="CQ426" s="53"/>
      <c r="CR426" s="53"/>
      <c r="CS426" s="53"/>
      <c r="CT426" s="53"/>
      <c r="CU426" s="53"/>
      <c r="CV426" s="53"/>
      <c r="CW426" s="53"/>
      <c r="CX426" s="53"/>
      <c r="CY426" s="53"/>
      <c r="CZ426" s="53"/>
      <c r="DA426" s="53"/>
      <c r="DB426" s="53"/>
      <c r="DC426" s="53"/>
      <c r="DD426" s="53"/>
      <c r="DE426" s="53"/>
      <c r="DF426" s="53"/>
      <c r="DG426" s="53"/>
      <c r="DH426" s="53"/>
      <c r="DI426" s="53"/>
      <c r="DJ426" s="53"/>
      <c r="DK426" s="53"/>
      <c r="DL426" s="53"/>
      <c r="DM426" s="53"/>
      <c r="DN426" s="53"/>
      <c r="DO426" s="53"/>
      <c r="DP426" s="53"/>
      <c r="DQ426" s="53"/>
      <c r="DR426" s="53"/>
      <c r="DS426" s="53"/>
      <c r="DT426" s="53"/>
      <c r="DU426" s="53"/>
      <c r="DV426" s="53"/>
      <c r="DW426" s="53"/>
      <c r="DX426" s="53"/>
      <c r="DY426" s="53"/>
      <c r="DZ426" s="53"/>
      <c r="EA426" s="53"/>
      <c r="EB426" s="53"/>
      <c r="EC426" s="53"/>
      <c r="ED426" s="53"/>
      <c r="EE426" s="53"/>
      <c r="EF426" s="53"/>
      <c r="EG426" s="53"/>
      <c r="EH426" s="53"/>
      <c r="EI426" s="53"/>
      <c r="EJ426" s="53"/>
      <c r="EK426" s="53"/>
      <c r="EL426" s="53"/>
      <c r="EM426" s="53"/>
      <c r="EN426" s="53"/>
      <c r="EO426" s="53"/>
      <c r="EP426" s="53"/>
      <c r="EQ426" s="53"/>
      <c r="ER426" s="53"/>
      <c r="ES426" s="53"/>
      <c r="ET426" s="53"/>
      <c r="EU426" s="53"/>
      <c r="EV426" s="53"/>
      <c r="EW426" s="53"/>
      <c r="EX426" s="53"/>
      <c r="EY426" s="53"/>
      <c r="EZ426" s="53"/>
      <c r="FA426" s="53"/>
    </row>
    <row r="427" customFormat="1" spans="1:157">
      <c r="A427" s="53"/>
      <c r="B427" s="57" t="s">
        <v>16</v>
      </c>
      <c r="C427" s="57" t="s">
        <v>1154</v>
      </c>
      <c r="D427" s="57" t="s">
        <v>14</v>
      </c>
      <c r="E427" s="58" t="s">
        <v>1155</v>
      </c>
      <c r="F427" s="57" t="s">
        <v>1156</v>
      </c>
      <c r="G427" s="59" t="s">
        <v>25</v>
      </c>
      <c r="H427" s="59">
        <v>1</v>
      </c>
      <c r="I427" s="66">
        <v>199.77</v>
      </c>
      <c r="J427" s="66">
        <v>244.65</v>
      </c>
      <c r="K427" s="66">
        <v>244.65</v>
      </c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  <c r="AZ427" s="53"/>
      <c r="BA427" s="53"/>
      <c r="BB427" s="53"/>
      <c r="BC427" s="53"/>
      <c r="BD427" s="53"/>
      <c r="BE427" s="53"/>
      <c r="BF427" s="53"/>
      <c r="BG427" s="53"/>
      <c r="BH427" s="53"/>
      <c r="BI427" s="53"/>
      <c r="BJ427" s="53"/>
      <c r="BK427" s="53"/>
      <c r="BL427" s="53"/>
      <c r="BM427" s="53"/>
      <c r="BN427" s="53"/>
      <c r="BO427" s="53"/>
      <c r="BP427" s="53"/>
      <c r="BQ427" s="53"/>
      <c r="BR427" s="53"/>
      <c r="BS427" s="53"/>
      <c r="BT427" s="53"/>
      <c r="BU427" s="53"/>
      <c r="BV427" s="53"/>
      <c r="BW427" s="53"/>
      <c r="BX427" s="53"/>
      <c r="BY427" s="53"/>
      <c r="BZ427" s="53"/>
      <c r="CA427" s="53"/>
      <c r="CB427" s="53"/>
      <c r="CC427" s="53"/>
      <c r="CD427" s="53"/>
      <c r="CE427" s="53"/>
      <c r="CF427" s="53"/>
      <c r="CG427" s="53"/>
      <c r="CH427" s="53"/>
      <c r="CI427" s="53"/>
      <c r="CJ427" s="53"/>
      <c r="CK427" s="53"/>
      <c r="CL427" s="53"/>
      <c r="CM427" s="53"/>
      <c r="CN427" s="53"/>
      <c r="CO427" s="53"/>
      <c r="CP427" s="53"/>
      <c r="CQ427" s="53"/>
      <c r="CR427" s="53"/>
      <c r="CS427" s="53"/>
      <c r="CT427" s="53"/>
      <c r="CU427" s="53"/>
      <c r="CV427" s="53"/>
      <c r="CW427" s="53"/>
      <c r="CX427" s="53"/>
      <c r="CY427" s="53"/>
      <c r="CZ427" s="53"/>
      <c r="DA427" s="53"/>
      <c r="DB427" s="53"/>
      <c r="DC427" s="53"/>
      <c r="DD427" s="53"/>
      <c r="DE427" s="53"/>
      <c r="DF427" s="53"/>
      <c r="DG427" s="53"/>
      <c r="DH427" s="53"/>
      <c r="DI427" s="53"/>
      <c r="DJ427" s="53"/>
      <c r="DK427" s="53"/>
      <c r="DL427" s="53"/>
      <c r="DM427" s="53"/>
      <c r="DN427" s="53"/>
      <c r="DO427" s="53"/>
      <c r="DP427" s="53"/>
      <c r="DQ427" s="53"/>
      <c r="DR427" s="53"/>
      <c r="DS427" s="53"/>
      <c r="DT427" s="53"/>
      <c r="DU427" s="53"/>
      <c r="DV427" s="53"/>
      <c r="DW427" s="53"/>
      <c r="DX427" s="53"/>
      <c r="DY427" s="53"/>
      <c r="DZ427" s="53"/>
      <c r="EA427" s="53"/>
      <c r="EB427" s="53"/>
      <c r="EC427" s="53"/>
      <c r="ED427" s="53"/>
      <c r="EE427" s="53"/>
      <c r="EF427" s="53"/>
      <c r="EG427" s="53"/>
      <c r="EH427" s="53"/>
      <c r="EI427" s="53"/>
      <c r="EJ427" s="53"/>
      <c r="EK427" s="53"/>
      <c r="EL427" s="53"/>
      <c r="EM427" s="53"/>
      <c r="EN427" s="53"/>
      <c r="EO427" s="53"/>
      <c r="EP427" s="53"/>
      <c r="EQ427" s="53"/>
      <c r="ER427" s="53"/>
      <c r="ES427" s="53"/>
      <c r="ET427" s="53"/>
      <c r="EU427" s="53"/>
      <c r="EV427" s="53"/>
      <c r="EW427" s="53"/>
      <c r="EX427" s="53"/>
      <c r="EY427" s="53"/>
      <c r="EZ427" s="53"/>
      <c r="FA427" s="53"/>
    </row>
    <row r="428" customFormat="1" spans="1:157">
      <c r="A428" s="53"/>
      <c r="B428" s="57" t="s">
        <v>16</v>
      </c>
      <c r="C428" s="57" t="s">
        <v>1157</v>
      </c>
      <c r="D428" s="57" t="s">
        <v>14</v>
      </c>
      <c r="E428" s="58" t="s">
        <v>1158</v>
      </c>
      <c r="F428" s="57" t="s">
        <v>1159</v>
      </c>
      <c r="G428" s="59" t="s">
        <v>25</v>
      </c>
      <c r="H428" s="59">
        <v>2</v>
      </c>
      <c r="I428" s="66">
        <v>396.38</v>
      </c>
      <c r="J428" s="66">
        <v>485.44</v>
      </c>
      <c r="K428" s="66">
        <v>970.88</v>
      </c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  <c r="AA428" s="53"/>
      <c r="AB428" s="53"/>
      <c r="AC428" s="53"/>
      <c r="AD428" s="53"/>
      <c r="AE428" s="53"/>
      <c r="AF428" s="53"/>
      <c r="AG428" s="53"/>
      <c r="AH428" s="53"/>
      <c r="AI428" s="53"/>
      <c r="AJ428" s="53"/>
      <c r="AK428" s="53"/>
      <c r="AL428" s="53"/>
      <c r="AM428" s="53"/>
      <c r="AN428" s="53"/>
      <c r="AO428" s="53"/>
      <c r="AP428" s="53"/>
      <c r="AQ428" s="53"/>
      <c r="AR428" s="53"/>
      <c r="AS428" s="53"/>
      <c r="AT428" s="53"/>
      <c r="AU428" s="53"/>
      <c r="AV428" s="53"/>
      <c r="AW428" s="53"/>
      <c r="AX428" s="53"/>
      <c r="AY428" s="53"/>
      <c r="AZ428" s="53"/>
      <c r="BA428" s="53"/>
      <c r="BB428" s="53"/>
      <c r="BC428" s="53"/>
      <c r="BD428" s="53"/>
      <c r="BE428" s="53"/>
      <c r="BF428" s="53"/>
      <c r="BG428" s="53"/>
      <c r="BH428" s="53"/>
      <c r="BI428" s="53"/>
      <c r="BJ428" s="53"/>
      <c r="BK428" s="53"/>
      <c r="BL428" s="53"/>
      <c r="BM428" s="53"/>
      <c r="BN428" s="53"/>
      <c r="BO428" s="53"/>
      <c r="BP428" s="53"/>
      <c r="BQ428" s="53"/>
      <c r="BR428" s="53"/>
      <c r="BS428" s="53"/>
      <c r="BT428" s="53"/>
      <c r="BU428" s="53"/>
      <c r="BV428" s="53"/>
      <c r="BW428" s="53"/>
      <c r="BX428" s="53"/>
      <c r="BY428" s="53"/>
      <c r="BZ428" s="53"/>
      <c r="CA428" s="53"/>
      <c r="CB428" s="53"/>
      <c r="CC428" s="53"/>
      <c r="CD428" s="53"/>
      <c r="CE428" s="53"/>
      <c r="CF428" s="53"/>
      <c r="CG428" s="53"/>
      <c r="CH428" s="53"/>
      <c r="CI428" s="53"/>
      <c r="CJ428" s="53"/>
      <c r="CK428" s="53"/>
      <c r="CL428" s="53"/>
      <c r="CM428" s="53"/>
      <c r="CN428" s="53"/>
      <c r="CO428" s="53"/>
      <c r="CP428" s="53"/>
      <c r="CQ428" s="53"/>
      <c r="CR428" s="53"/>
      <c r="CS428" s="53"/>
      <c r="CT428" s="53"/>
      <c r="CU428" s="53"/>
      <c r="CV428" s="53"/>
      <c r="CW428" s="53"/>
      <c r="CX428" s="53"/>
      <c r="CY428" s="53"/>
      <c r="CZ428" s="53"/>
      <c r="DA428" s="53"/>
      <c r="DB428" s="53"/>
      <c r="DC428" s="53"/>
      <c r="DD428" s="53"/>
      <c r="DE428" s="53"/>
      <c r="DF428" s="53"/>
      <c r="DG428" s="53"/>
      <c r="DH428" s="53"/>
      <c r="DI428" s="53"/>
      <c r="DJ428" s="53"/>
      <c r="DK428" s="53"/>
      <c r="DL428" s="53"/>
      <c r="DM428" s="53"/>
      <c r="DN428" s="53"/>
      <c r="DO428" s="53"/>
      <c r="DP428" s="53"/>
      <c r="DQ428" s="53"/>
      <c r="DR428" s="53"/>
      <c r="DS428" s="53"/>
      <c r="DT428" s="53"/>
      <c r="DU428" s="53"/>
      <c r="DV428" s="53"/>
      <c r="DW428" s="53"/>
      <c r="DX428" s="53"/>
      <c r="DY428" s="53"/>
      <c r="DZ428" s="53"/>
      <c r="EA428" s="53"/>
      <c r="EB428" s="53"/>
      <c r="EC428" s="53"/>
      <c r="ED428" s="53"/>
      <c r="EE428" s="53"/>
      <c r="EF428" s="53"/>
      <c r="EG428" s="53"/>
      <c r="EH428" s="53"/>
      <c r="EI428" s="53"/>
      <c r="EJ428" s="53"/>
      <c r="EK428" s="53"/>
      <c r="EL428" s="53"/>
      <c r="EM428" s="53"/>
      <c r="EN428" s="53"/>
      <c r="EO428" s="53"/>
      <c r="EP428" s="53"/>
      <c r="EQ428" s="53"/>
      <c r="ER428" s="53"/>
      <c r="ES428" s="53"/>
      <c r="ET428" s="53"/>
      <c r="EU428" s="53"/>
      <c r="EV428" s="53"/>
      <c r="EW428" s="53"/>
      <c r="EX428" s="53"/>
      <c r="EY428" s="53"/>
      <c r="EZ428" s="53"/>
      <c r="FA428" s="53"/>
    </row>
    <row r="429" customFormat="1" spans="1:157">
      <c r="A429" s="53"/>
      <c r="B429" s="57" t="s">
        <v>16</v>
      </c>
      <c r="C429" s="57" t="s">
        <v>1160</v>
      </c>
      <c r="D429" s="57" t="s">
        <v>14</v>
      </c>
      <c r="E429" s="58" t="s">
        <v>1161</v>
      </c>
      <c r="F429" s="57" t="s">
        <v>1162</v>
      </c>
      <c r="G429" s="59" t="s">
        <v>25</v>
      </c>
      <c r="H429" s="59">
        <v>2</v>
      </c>
      <c r="I429" s="66">
        <v>544.36</v>
      </c>
      <c r="J429" s="66">
        <v>666.67</v>
      </c>
      <c r="K429" s="66">
        <v>1333.34</v>
      </c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  <c r="AI429" s="53"/>
      <c r="AJ429" s="53"/>
      <c r="AK429" s="53"/>
      <c r="AL429" s="53"/>
      <c r="AM429" s="53"/>
      <c r="AN429" s="53"/>
      <c r="AO429" s="53"/>
      <c r="AP429" s="53"/>
      <c r="AQ429" s="53"/>
      <c r="AR429" s="53"/>
      <c r="AS429" s="53"/>
      <c r="AT429" s="53"/>
      <c r="AU429" s="53"/>
      <c r="AV429" s="53"/>
      <c r="AW429" s="53"/>
      <c r="AX429" s="53"/>
      <c r="AY429" s="53"/>
      <c r="AZ429" s="53"/>
      <c r="BA429" s="53"/>
      <c r="BB429" s="53"/>
      <c r="BC429" s="53"/>
      <c r="BD429" s="53"/>
      <c r="BE429" s="53"/>
      <c r="BF429" s="53"/>
      <c r="BG429" s="53"/>
      <c r="BH429" s="53"/>
      <c r="BI429" s="53"/>
      <c r="BJ429" s="53"/>
      <c r="BK429" s="53"/>
      <c r="BL429" s="53"/>
      <c r="BM429" s="53"/>
      <c r="BN429" s="53"/>
      <c r="BO429" s="53"/>
      <c r="BP429" s="53"/>
      <c r="BQ429" s="53"/>
      <c r="BR429" s="53"/>
      <c r="BS429" s="53"/>
      <c r="BT429" s="53"/>
      <c r="BU429" s="53"/>
      <c r="BV429" s="53"/>
      <c r="BW429" s="53"/>
      <c r="BX429" s="53"/>
      <c r="BY429" s="53"/>
      <c r="BZ429" s="53"/>
      <c r="CA429" s="53"/>
      <c r="CB429" s="53"/>
      <c r="CC429" s="53"/>
      <c r="CD429" s="53"/>
      <c r="CE429" s="53"/>
      <c r="CF429" s="53"/>
      <c r="CG429" s="53"/>
      <c r="CH429" s="53"/>
      <c r="CI429" s="53"/>
      <c r="CJ429" s="53"/>
      <c r="CK429" s="53"/>
      <c r="CL429" s="53"/>
      <c r="CM429" s="53"/>
      <c r="CN429" s="53"/>
      <c r="CO429" s="53"/>
      <c r="CP429" s="53"/>
      <c r="CQ429" s="53"/>
      <c r="CR429" s="53"/>
      <c r="CS429" s="53"/>
      <c r="CT429" s="53"/>
      <c r="CU429" s="53"/>
      <c r="CV429" s="53"/>
      <c r="CW429" s="53"/>
      <c r="CX429" s="53"/>
      <c r="CY429" s="53"/>
      <c r="CZ429" s="53"/>
      <c r="DA429" s="53"/>
      <c r="DB429" s="53"/>
      <c r="DC429" s="53"/>
      <c r="DD429" s="53"/>
      <c r="DE429" s="53"/>
      <c r="DF429" s="53"/>
      <c r="DG429" s="53"/>
      <c r="DH429" s="53"/>
      <c r="DI429" s="53"/>
      <c r="DJ429" s="53"/>
      <c r="DK429" s="53"/>
      <c r="DL429" s="53"/>
      <c r="DM429" s="53"/>
      <c r="DN429" s="53"/>
      <c r="DO429" s="53"/>
      <c r="DP429" s="53"/>
      <c r="DQ429" s="53"/>
      <c r="DR429" s="53"/>
      <c r="DS429" s="53"/>
      <c r="DT429" s="53"/>
      <c r="DU429" s="53"/>
      <c r="DV429" s="53"/>
      <c r="DW429" s="53"/>
      <c r="DX429" s="53"/>
      <c r="DY429" s="53"/>
      <c r="DZ429" s="53"/>
      <c r="EA429" s="53"/>
      <c r="EB429" s="53"/>
      <c r="EC429" s="53"/>
      <c r="ED429" s="53"/>
      <c r="EE429" s="53"/>
      <c r="EF429" s="53"/>
      <c r="EG429" s="53"/>
      <c r="EH429" s="53"/>
      <c r="EI429" s="53"/>
      <c r="EJ429" s="53"/>
      <c r="EK429" s="53"/>
      <c r="EL429" s="53"/>
      <c r="EM429" s="53"/>
      <c r="EN429" s="53"/>
      <c r="EO429" s="53"/>
      <c r="EP429" s="53"/>
      <c r="EQ429" s="53"/>
      <c r="ER429" s="53"/>
      <c r="ES429" s="53"/>
      <c r="ET429" s="53"/>
      <c r="EU429" s="53"/>
      <c r="EV429" s="53"/>
      <c r="EW429" s="53"/>
      <c r="EX429" s="53"/>
      <c r="EY429" s="53"/>
      <c r="EZ429" s="53"/>
      <c r="FA429" s="53"/>
    </row>
    <row r="430" customFormat="1" spans="1:157">
      <c r="A430" s="53"/>
      <c r="B430" s="57" t="s">
        <v>16</v>
      </c>
      <c r="C430" s="57" t="s">
        <v>1163</v>
      </c>
      <c r="D430" s="57" t="s">
        <v>27</v>
      </c>
      <c r="E430" s="57" t="s">
        <v>1164</v>
      </c>
      <c r="F430" s="57" t="s">
        <v>1165</v>
      </c>
      <c r="G430" s="59" t="s">
        <v>25</v>
      </c>
      <c r="H430" s="59">
        <v>2</v>
      </c>
      <c r="I430" s="66">
        <v>142.224186</v>
      </c>
      <c r="J430" s="66">
        <f>I430*22.47%+I430</f>
        <v>174.1819605942</v>
      </c>
      <c r="K430" s="66">
        <f>J430*H430</f>
        <v>348.3639211884</v>
      </c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  <c r="AA430" s="53"/>
      <c r="AB430" s="53"/>
      <c r="AC430" s="53"/>
      <c r="AD430" s="53"/>
      <c r="AE430" s="53"/>
      <c r="AF430" s="53"/>
      <c r="AG430" s="53"/>
      <c r="AH430" s="53"/>
      <c r="AI430" s="53"/>
      <c r="AJ430" s="53"/>
      <c r="AK430" s="53"/>
      <c r="AL430" s="53"/>
      <c r="AM430" s="53"/>
      <c r="AN430" s="53"/>
      <c r="AO430" s="53"/>
      <c r="AP430" s="53"/>
      <c r="AQ430" s="53"/>
      <c r="AR430" s="53"/>
      <c r="AS430" s="53"/>
      <c r="AT430" s="53"/>
      <c r="AU430" s="53"/>
      <c r="AV430" s="53"/>
      <c r="AW430" s="53"/>
      <c r="AX430" s="53"/>
      <c r="AY430" s="53"/>
      <c r="AZ430" s="53"/>
      <c r="BA430" s="53"/>
      <c r="BB430" s="53"/>
      <c r="BC430" s="53"/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3"/>
      <c r="DE430" s="53"/>
      <c r="DF430" s="53"/>
      <c r="DG430" s="53"/>
      <c r="DH430" s="53"/>
      <c r="DI430" s="53"/>
      <c r="DJ430" s="53"/>
      <c r="DK430" s="53"/>
      <c r="DL430" s="53"/>
      <c r="DM430" s="53"/>
      <c r="DN430" s="53"/>
      <c r="DO430" s="53"/>
      <c r="DP430" s="53"/>
      <c r="DQ430" s="53"/>
      <c r="DR430" s="53"/>
      <c r="DS430" s="53"/>
      <c r="DT430" s="53"/>
      <c r="DU430" s="53"/>
      <c r="DV430" s="53"/>
      <c r="DW430" s="53"/>
      <c r="DX430" s="53"/>
      <c r="DY430" s="53"/>
      <c r="DZ430" s="53"/>
      <c r="EA430" s="53"/>
      <c r="EB430" s="53"/>
      <c r="EC430" s="53"/>
      <c r="ED430" s="53"/>
      <c r="EE430" s="53"/>
      <c r="EF430" s="53"/>
      <c r="EG430" s="53"/>
      <c r="EH430" s="53"/>
      <c r="EI430" s="53"/>
      <c r="EJ430" s="53"/>
      <c r="EK430" s="53"/>
      <c r="EL430" s="53"/>
      <c r="EM430" s="53"/>
      <c r="EN430" s="53"/>
      <c r="EO430" s="53"/>
      <c r="EP430" s="53"/>
      <c r="EQ430" s="53"/>
      <c r="ER430" s="53"/>
      <c r="ES430" s="53"/>
      <c r="ET430" s="53"/>
      <c r="EU430" s="53"/>
      <c r="EV430" s="53"/>
      <c r="EW430" s="53"/>
      <c r="EX430" s="53"/>
      <c r="EY430" s="53"/>
      <c r="EZ430" s="53"/>
      <c r="FA430" s="53"/>
    </row>
    <row r="431" customFormat="1" spans="1:157">
      <c r="A431" s="53"/>
      <c r="B431" s="57" t="s">
        <v>16</v>
      </c>
      <c r="C431" s="57" t="s">
        <v>1166</v>
      </c>
      <c r="D431" s="57" t="s">
        <v>14</v>
      </c>
      <c r="E431" s="58" t="s">
        <v>1167</v>
      </c>
      <c r="F431" s="57" t="s">
        <v>1168</v>
      </c>
      <c r="G431" s="59" t="s">
        <v>25</v>
      </c>
      <c r="H431" s="59">
        <v>1</v>
      </c>
      <c r="I431" s="66">
        <v>147.27</v>
      </c>
      <c r="J431" s="66">
        <v>180.36</v>
      </c>
      <c r="K431" s="66">
        <v>180.36</v>
      </c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  <c r="AI431" s="53"/>
      <c r="AJ431" s="53"/>
      <c r="AK431" s="53"/>
      <c r="AL431" s="53"/>
      <c r="AM431" s="53"/>
      <c r="AN431" s="53"/>
      <c r="AO431" s="53"/>
      <c r="AP431" s="53"/>
      <c r="AQ431" s="53"/>
      <c r="AR431" s="53"/>
      <c r="AS431" s="53"/>
      <c r="AT431" s="53"/>
      <c r="AU431" s="53"/>
      <c r="AV431" s="53"/>
      <c r="AW431" s="53"/>
      <c r="AX431" s="53"/>
      <c r="AY431" s="53"/>
      <c r="AZ431" s="53"/>
      <c r="BA431" s="53"/>
      <c r="BB431" s="53"/>
      <c r="BC431" s="53"/>
      <c r="BD431" s="53"/>
      <c r="BE431" s="53"/>
      <c r="BF431" s="53"/>
      <c r="BG431" s="53"/>
      <c r="BH431" s="53"/>
      <c r="BI431" s="53"/>
      <c r="BJ431" s="53"/>
      <c r="BK431" s="53"/>
      <c r="BL431" s="53"/>
      <c r="BM431" s="53"/>
      <c r="BN431" s="53"/>
      <c r="BO431" s="53"/>
      <c r="BP431" s="53"/>
      <c r="BQ431" s="53"/>
      <c r="BR431" s="53"/>
      <c r="BS431" s="53"/>
      <c r="BT431" s="53"/>
      <c r="BU431" s="53"/>
      <c r="BV431" s="53"/>
      <c r="BW431" s="53"/>
      <c r="BX431" s="53"/>
      <c r="BY431" s="53"/>
      <c r="BZ431" s="53"/>
      <c r="CA431" s="53"/>
      <c r="CB431" s="53"/>
      <c r="CC431" s="53"/>
      <c r="CD431" s="53"/>
      <c r="CE431" s="53"/>
      <c r="CF431" s="53"/>
      <c r="CG431" s="53"/>
      <c r="CH431" s="53"/>
      <c r="CI431" s="53"/>
      <c r="CJ431" s="53"/>
      <c r="CK431" s="53"/>
      <c r="CL431" s="53"/>
      <c r="CM431" s="53"/>
      <c r="CN431" s="53"/>
      <c r="CO431" s="53"/>
      <c r="CP431" s="53"/>
      <c r="CQ431" s="53"/>
      <c r="CR431" s="53"/>
      <c r="CS431" s="53"/>
      <c r="CT431" s="53"/>
      <c r="CU431" s="53"/>
      <c r="CV431" s="53"/>
      <c r="CW431" s="53"/>
      <c r="CX431" s="53"/>
      <c r="CY431" s="53"/>
      <c r="CZ431" s="53"/>
      <c r="DA431" s="53"/>
      <c r="DB431" s="53"/>
      <c r="DC431" s="53"/>
      <c r="DD431" s="53"/>
      <c r="DE431" s="53"/>
      <c r="DF431" s="53"/>
      <c r="DG431" s="53"/>
      <c r="DH431" s="53"/>
      <c r="DI431" s="53"/>
      <c r="DJ431" s="53"/>
      <c r="DK431" s="53"/>
      <c r="DL431" s="53"/>
      <c r="DM431" s="53"/>
      <c r="DN431" s="53"/>
      <c r="DO431" s="53"/>
      <c r="DP431" s="53"/>
      <c r="DQ431" s="53"/>
      <c r="DR431" s="53"/>
      <c r="DS431" s="53"/>
      <c r="DT431" s="53"/>
      <c r="DU431" s="53"/>
      <c r="DV431" s="53"/>
      <c r="DW431" s="53"/>
      <c r="DX431" s="53"/>
      <c r="DY431" s="53"/>
      <c r="DZ431" s="53"/>
      <c r="EA431" s="53"/>
      <c r="EB431" s="53"/>
      <c r="EC431" s="53"/>
      <c r="ED431" s="53"/>
      <c r="EE431" s="53"/>
      <c r="EF431" s="53"/>
      <c r="EG431" s="53"/>
      <c r="EH431" s="53"/>
      <c r="EI431" s="53"/>
      <c r="EJ431" s="53"/>
      <c r="EK431" s="53"/>
      <c r="EL431" s="53"/>
      <c r="EM431" s="53"/>
      <c r="EN431" s="53"/>
      <c r="EO431" s="53"/>
      <c r="EP431" s="53"/>
      <c r="EQ431" s="53"/>
      <c r="ER431" s="53"/>
      <c r="ES431" s="53"/>
      <c r="ET431" s="53"/>
      <c r="EU431" s="53"/>
      <c r="EV431" s="53"/>
      <c r="EW431" s="53"/>
      <c r="EX431" s="53"/>
      <c r="EY431" s="53"/>
      <c r="EZ431" s="53"/>
      <c r="FA431" s="53"/>
    </row>
    <row r="432" customFormat="1" spans="1:157">
      <c r="A432" s="53"/>
      <c r="B432" s="57" t="s">
        <v>16</v>
      </c>
      <c r="C432" s="57" t="s">
        <v>1169</v>
      </c>
      <c r="D432" s="57" t="s">
        <v>14</v>
      </c>
      <c r="E432" s="58" t="s">
        <v>1170</v>
      </c>
      <c r="F432" s="57" t="s">
        <v>1171</v>
      </c>
      <c r="G432" s="59" t="s">
        <v>25</v>
      </c>
      <c r="H432" s="59">
        <v>2</v>
      </c>
      <c r="I432" s="66">
        <v>67.95</v>
      </c>
      <c r="J432" s="66">
        <v>83.21</v>
      </c>
      <c r="K432" s="66">
        <v>166.42</v>
      </c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  <c r="AA432" s="53"/>
      <c r="AB432" s="53"/>
      <c r="AC432" s="53"/>
      <c r="AD432" s="53"/>
      <c r="AE432" s="53"/>
      <c r="AF432" s="53"/>
      <c r="AG432" s="53"/>
      <c r="AH432" s="53"/>
      <c r="AI432" s="53"/>
      <c r="AJ432" s="53"/>
      <c r="AK432" s="53"/>
      <c r="AL432" s="53"/>
      <c r="AM432" s="53"/>
      <c r="AN432" s="53"/>
      <c r="AO432" s="53"/>
      <c r="AP432" s="53"/>
      <c r="AQ432" s="53"/>
      <c r="AR432" s="53"/>
      <c r="AS432" s="53"/>
      <c r="AT432" s="53"/>
      <c r="AU432" s="53"/>
      <c r="AV432" s="53"/>
      <c r="AW432" s="53"/>
      <c r="AX432" s="53"/>
      <c r="AY432" s="53"/>
      <c r="AZ432" s="53"/>
      <c r="BA432" s="53"/>
      <c r="BB432" s="53"/>
      <c r="BC432" s="53"/>
      <c r="BD432" s="53"/>
      <c r="BE432" s="53"/>
      <c r="BF432" s="53"/>
      <c r="BG432" s="53"/>
      <c r="BH432" s="53"/>
      <c r="BI432" s="53"/>
      <c r="BJ432" s="53"/>
      <c r="BK432" s="53"/>
      <c r="BL432" s="53"/>
      <c r="BM432" s="53"/>
      <c r="BN432" s="53"/>
      <c r="BO432" s="53"/>
      <c r="BP432" s="53"/>
      <c r="BQ432" s="53"/>
      <c r="BR432" s="53"/>
      <c r="BS432" s="53"/>
      <c r="BT432" s="53"/>
      <c r="BU432" s="53"/>
      <c r="BV432" s="53"/>
      <c r="BW432" s="53"/>
      <c r="BX432" s="53"/>
      <c r="BY432" s="53"/>
      <c r="BZ432" s="53"/>
      <c r="CA432" s="53"/>
      <c r="CB432" s="53"/>
      <c r="CC432" s="53"/>
      <c r="CD432" s="53"/>
      <c r="CE432" s="53"/>
      <c r="CF432" s="53"/>
      <c r="CG432" s="53"/>
      <c r="CH432" s="53"/>
      <c r="CI432" s="53"/>
      <c r="CJ432" s="53"/>
      <c r="CK432" s="53"/>
      <c r="CL432" s="53"/>
      <c r="CM432" s="53"/>
      <c r="CN432" s="53"/>
      <c r="CO432" s="53"/>
      <c r="CP432" s="53"/>
      <c r="CQ432" s="53"/>
      <c r="CR432" s="53"/>
      <c r="CS432" s="53"/>
      <c r="CT432" s="53"/>
      <c r="CU432" s="53"/>
      <c r="CV432" s="53"/>
      <c r="CW432" s="53"/>
      <c r="CX432" s="53"/>
      <c r="CY432" s="53"/>
      <c r="CZ432" s="53"/>
      <c r="DA432" s="53"/>
      <c r="DB432" s="53"/>
      <c r="DC432" s="53"/>
      <c r="DD432" s="53"/>
      <c r="DE432" s="53"/>
      <c r="DF432" s="53"/>
      <c r="DG432" s="53"/>
      <c r="DH432" s="53"/>
      <c r="DI432" s="53"/>
      <c r="DJ432" s="53"/>
      <c r="DK432" s="53"/>
      <c r="DL432" s="53"/>
      <c r="DM432" s="53"/>
      <c r="DN432" s="53"/>
      <c r="DO432" s="53"/>
      <c r="DP432" s="53"/>
      <c r="DQ432" s="53"/>
      <c r="DR432" s="53"/>
      <c r="DS432" s="53"/>
      <c r="DT432" s="53"/>
      <c r="DU432" s="53"/>
      <c r="DV432" s="53"/>
      <c r="DW432" s="53"/>
      <c r="DX432" s="53"/>
      <c r="DY432" s="53"/>
      <c r="DZ432" s="53"/>
      <c r="EA432" s="53"/>
      <c r="EB432" s="53"/>
      <c r="EC432" s="53"/>
      <c r="ED432" s="53"/>
      <c r="EE432" s="53"/>
      <c r="EF432" s="53"/>
      <c r="EG432" s="53"/>
      <c r="EH432" s="53"/>
      <c r="EI432" s="53"/>
      <c r="EJ432" s="53"/>
      <c r="EK432" s="53"/>
      <c r="EL432" s="53"/>
      <c r="EM432" s="53"/>
      <c r="EN432" s="53"/>
      <c r="EO432" s="53"/>
      <c r="EP432" s="53"/>
      <c r="EQ432" s="53"/>
      <c r="ER432" s="53"/>
      <c r="ES432" s="53"/>
      <c r="ET432" s="53"/>
      <c r="EU432" s="53"/>
      <c r="EV432" s="53"/>
      <c r="EW432" s="53"/>
      <c r="EX432" s="53"/>
      <c r="EY432" s="53"/>
      <c r="EZ432" s="53"/>
      <c r="FA432" s="53"/>
    </row>
    <row r="433" customFormat="1" spans="1:157">
      <c r="A433" s="53"/>
      <c r="B433" s="57" t="s">
        <v>16</v>
      </c>
      <c r="C433" s="57" t="s">
        <v>1172</v>
      </c>
      <c r="D433" s="57" t="s">
        <v>27</v>
      </c>
      <c r="E433" s="57" t="s">
        <v>1173</v>
      </c>
      <c r="F433" s="57" t="s">
        <v>1174</v>
      </c>
      <c r="G433" s="59" t="s">
        <v>25</v>
      </c>
      <c r="H433" s="59">
        <v>2</v>
      </c>
      <c r="I433" s="66">
        <v>4115.654634</v>
      </c>
      <c r="J433" s="66">
        <f t="shared" ref="J433:J439" si="12">I433*22.47%+I433</f>
        <v>5040.4422302598</v>
      </c>
      <c r="K433" s="66">
        <f t="shared" ref="K433:K438" si="13">J433*H433</f>
        <v>10080.8844605196</v>
      </c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  <c r="AA433" s="53"/>
      <c r="AB433" s="53"/>
      <c r="AC433" s="53"/>
      <c r="AD433" s="53"/>
      <c r="AE433" s="53"/>
      <c r="AF433" s="53"/>
      <c r="AG433" s="53"/>
      <c r="AH433" s="53"/>
      <c r="AI433" s="53"/>
      <c r="AJ433" s="53"/>
      <c r="AK433" s="53"/>
      <c r="AL433" s="53"/>
      <c r="AM433" s="53"/>
      <c r="AN433" s="53"/>
      <c r="AO433" s="53"/>
      <c r="AP433" s="53"/>
      <c r="AQ433" s="53"/>
      <c r="AR433" s="53"/>
      <c r="AS433" s="53"/>
      <c r="AT433" s="53"/>
      <c r="AU433" s="53"/>
      <c r="AV433" s="53"/>
      <c r="AW433" s="53"/>
      <c r="AX433" s="53"/>
      <c r="AY433" s="53"/>
      <c r="AZ433" s="53"/>
      <c r="BA433" s="53"/>
      <c r="BB433" s="53"/>
      <c r="BC433" s="53"/>
      <c r="BD433" s="53"/>
      <c r="BE433" s="53"/>
      <c r="BF433" s="53"/>
      <c r="BG433" s="53"/>
      <c r="BH433" s="53"/>
      <c r="BI433" s="53"/>
      <c r="BJ433" s="53"/>
      <c r="BK433" s="53"/>
      <c r="BL433" s="53"/>
      <c r="BM433" s="53"/>
      <c r="BN433" s="53"/>
      <c r="BO433" s="53"/>
      <c r="BP433" s="53"/>
      <c r="BQ433" s="53"/>
      <c r="BR433" s="53"/>
      <c r="BS433" s="53"/>
      <c r="BT433" s="53"/>
      <c r="BU433" s="53"/>
      <c r="BV433" s="53"/>
      <c r="BW433" s="53"/>
      <c r="BX433" s="53"/>
      <c r="BY433" s="53"/>
      <c r="BZ433" s="53"/>
      <c r="CA433" s="53"/>
      <c r="CB433" s="53"/>
      <c r="CC433" s="53"/>
      <c r="CD433" s="53"/>
      <c r="CE433" s="53"/>
      <c r="CF433" s="53"/>
      <c r="CG433" s="53"/>
      <c r="CH433" s="53"/>
      <c r="CI433" s="53"/>
      <c r="CJ433" s="53"/>
      <c r="CK433" s="53"/>
      <c r="CL433" s="53"/>
      <c r="CM433" s="53"/>
      <c r="CN433" s="53"/>
      <c r="CO433" s="53"/>
      <c r="CP433" s="53"/>
      <c r="CQ433" s="53"/>
      <c r="CR433" s="53"/>
      <c r="CS433" s="53"/>
      <c r="CT433" s="53"/>
      <c r="CU433" s="53"/>
      <c r="CV433" s="53"/>
      <c r="CW433" s="53"/>
      <c r="CX433" s="53"/>
      <c r="CY433" s="53"/>
      <c r="CZ433" s="53"/>
      <c r="DA433" s="53"/>
      <c r="DB433" s="53"/>
      <c r="DC433" s="53"/>
      <c r="DD433" s="53"/>
      <c r="DE433" s="53"/>
      <c r="DF433" s="53"/>
      <c r="DG433" s="53"/>
      <c r="DH433" s="53"/>
      <c r="DI433" s="53"/>
      <c r="DJ433" s="53"/>
      <c r="DK433" s="53"/>
      <c r="DL433" s="53"/>
      <c r="DM433" s="53"/>
      <c r="DN433" s="53"/>
      <c r="DO433" s="53"/>
      <c r="DP433" s="53"/>
      <c r="DQ433" s="53"/>
      <c r="DR433" s="53"/>
      <c r="DS433" s="53"/>
      <c r="DT433" s="53"/>
      <c r="DU433" s="53"/>
      <c r="DV433" s="53"/>
      <c r="DW433" s="53"/>
      <c r="DX433" s="53"/>
      <c r="DY433" s="53"/>
      <c r="DZ433" s="53"/>
      <c r="EA433" s="53"/>
      <c r="EB433" s="53"/>
      <c r="EC433" s="53"/>
      <c r="ED433" s="53"/>
      <c r="EE433" s="53"/>
      <c r="EF433" s="53"/>
      <c r="EG433" s="53"/>
      <c r="EH433" s="53"/>
      <c r="EI433" s="53"/>
      <c r="EJ433" s="53"/>
      <c r="EK433" s="53"/>
      <c r="EL433" s="53"/>
      <c r="EM433" s="53"/>
      <c r="EN433" s="53"/>
      <c r="EO433" s="53"/>
      <c r="EP433" s="53"/>
      <c r="EQ433" s="53"/>
      <c r="ER433" s="53"/>
      <c r="ES433" s="53"/>
      <c r="ET433" s="53"/>
      <c r="EU433" s="53"/>
      <c r="EV433" s="53"/>
      <c r="EW433" s="53"/>
      <c r="EX433" s="53"/>
      <c r="EY433" s="53"/>
      <c r="EZ433" s="53"/>
      <c r="FA433" s="53"/>
    </row>
    <row r="434" customFormat="1" spans="1:157">
      <c r="A434" s="53"/>
      <c r="B434" s="57" t="s">
        <v>16</v>
      </c>
      <c r="C434" s="57" t="s">
        <v>1175</v>
      </c>
      <c r="D434" s="57" t="s">
        <v>27</v>
      </c>
      <c r="E434" s="57" t="s">
        <v>1176</v>
      </c>
      <c r="F434" s="57" t="s">
        <v>1177</v>
      </c>
      <c r="G434" s="59" t="s">
        <v>25</v>
      </c>
      <c r="H434" s="59">
        <v>3</v>
      </c>
      <c r="I434" s="66">
        <v>418.710474</v>
      </c>
      <c r="J434" s="66">
        <f t="shared" si="12"/>
        <v>512.7947175078</v>
      </c>
      <c r="K434" s="66">
        <f t="shared" si="13"/>
        <v>1538.3841525234</v>
      </c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  <c r="AA434" s="53"/>
      <c r="AB434" s="53"/>
      <c r="AC434" s="53"/>
      <c r="AD434" s="53"/>
      <c r="AE434" s="53"/>
      <c r="AF434" s="53"/>
      <c r="AG434" s="53"/>
      <c r="AH434" s="53"/>
      <c r="AI434" s="53"/>
      <c r="AJ434" s="53"/>
      <c r="AK434" s="53"/>
      <c r="AL434" s="53"/>
      <c r="AM434" s="53"/>
      <c r="AN434" s="53"/>
      <c r="AO434" s="53"/>
      <c r="AP434" s="53"/>
      <c r="AQ434" s="53"/>
      <c r="AR434" s="53"/>
      <c r="AS434" s="53"/>
      <c r="AT434" s="53"/>
      <c r="AU434" s="53"/>
      <c r="AV434" s="53"/>
      <c r="AW434" s="53"/>
      <c r="AX434" s="53"/>
      <c r="AY434" s="53"/>
      <c r="AZ434" s="53"/>
      <c r="BA434" s="53"/>
      <c r="BB434" s="53"/>
      <c r="BC434" s="53"/>
      <c r="BD434" s="53"/>
      <c r="BE434" s="53"/>
      <c r="BF434" s="53"/>
      <c r="BG434" s="53"/>
      <c r="BH434" s="53"/>
      <c r="BI434" s="53"/>
      <c r="BJ434" s="53"/>
      <c r="BK434" s="53"/>
      <c r="BL434" s="53"/>
      <c r="BM434" s="53"/>
      <c r="BN434" s="53"/>
      <c r="BO434" s="53"/>
      <c r="BP434" s="53"/>
      <c r="BQ434" s="53"/>
      <c r="BR434" s="53"/>
      <c r="BS434" s="53"/>
      <c r="BT434" s="53"/>
      <c r="BU434" s="53"/>
      <c r="BV434" s="53"/>
      <c r="BW434" s="53"/>
      <c r="BX434" s="53"/>
      <c r="BY434" s="53"/>
      <c r="BZ434" s="53"/>
      <c r="CA434" s="53"/>
      <c r="CB434" s="53"/>
      <c r="CC434" s="53"/>
      <c r="CD434" s="53"/>
      <c r="CE434" s="53"/>
      <c r="CF434" s="53"/>
      <c r="CG434" s="53"/>
      <c r="CH434" s="53"/>
      <c r="CI434" s="53"/>
      <c r="CJ434" s="53"/>
      <c r="CK434" s="53"/>
      <c r="CL434" s="53"/>
      <c r="CM434" s="53"/>
      <c r="CN434" s="53"/>
      <c r="CO434" s="53"/>
      <c r="CP434" s="53"/>
      <c r="CQ434" s="53"/>
      <c r="CR434" s="53"/>
      <c r="CS434" s="53"/>
      <c r="CT434" s="53"/>
      <c r="CU434" s="53"/>
      <c r="CV434" s="53"/>
      <c r="CW434" s="53"/>
      <c r="CX434" s="53"/>
      <c r="CY434" s="53"/>
      <c r="CZ434" s="53"/>
      <c r="DA434" s="53"/>
      <c r="DB434" s="53"/>
      <c r="DC434" s="53"/>
      <c r="DD434" s="53"/>
      <c r="DE434" s="53"/>
      <c r="DF434" s="53"/>
      <c r="DG434" s="53"/>
      <c r="DH434" s="53"/>
      <c r="DI434" s="53"/>
      <c r="DJ434" s="53"/>
      <c r="DK434" s="53"/>
      <c r="DL434" s="53"/>
      <c r="DM434" s="53"/>
      <c r="DN434" s="53"/>
      <c r="DO434" s="53"/>
      <c r="DP434" s="53"/>
      <c r="DQ434" s="53"/>
      <c r="DR434" s="53"/>
      <c r="DS434" s="53"/>
      <c r="DT434" s="53"/>
      <c r="DU434" s="53"/>
      <c r="DV434" s="53"/>
      <c r="DW434" s="53"/>
      <c r="DX434" s="53"/>
      <c r="DY434" s="53"/>
      <c r="DZ434" s="53"/>
      <c r="EA434" s="53"/>
      <c r="EB434" s="53"/>
      <c r="EC434" s="53"/>
      <c r="ED434" s="53"/>
      <c r="EE434" s="53"/>
      <c r="EF434" s="53"/>
      <c r="EG434" s="53"/>
      <c r="EH434" s="53"/>
      <c r="EI434" s="53"/>
      <c r="EJ434" s="53"/>
      <c r="EK434" s="53"/>
      <c r="EL434" s="53"/>
      <c r="EM434" s="53"/>
      <c r="EN434" s="53"/>
      <c r="EO434" s="53"/>
      <c r="EP434" s="53"/>
      <c r="EQ434" s="53"/>
      <c r="ER434" s="53"/>
      <c r="ES434" s="53"/>
      <c r="ET434" s="53"/>
      <c r="EU434" s="53"/>
      <c r="EV434" s="53"/>
      <c r="EW434" s="53"/>
      <c r="EX434" s="53"/>
      <c r="EY434" s="53"/>
      <c r="EZ434" s="53"/>
      <c r="FA434" s="53"/>
    </row>
    <row r="435" customFormat="1" spans="1:157">
      <c r="A435" s="53"/>
      <c r="B435" s="57" t="s">
        <v>16</v>
      </c>
      <c r="C435" s="57" t="s">
        <v>1178</v>
      </c>
      <c r="D435" s="57" t="s">
        <v>27</v>
      </c>
      <c r="E435" s="57" t="s">
        <v>1179</v>
      </c>
      <c r="F435" s="57" t="s">
        <v>1180</v>
      </c>
      <c r="G435" s="59" t="s">
        <v>25</v>
      </c>
      <c r="H435" s="59">
        <v>1</v>
      </c>
      <c r="I435" s="66">
        <v>704.519244</v>
      </c>
      <c r="J435" s="66">
        <f t="shared" si="12"/>
        <v>862.8247181268</v>
      </c>
      <c r="K435" s="66">
        <f t="shared" si="13"/>
        <v>862.8247181268</v>
      </c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  <c r="AA435" s="53"/>
      <c r="AB435" s="53"/>
      <c r="AC435" s="53"/>
      <c r="AD435" s="53"/>
      <c r="AE435" s="53"/>
      <c r="AF435" s="53"/>
      <c r="AG435" s="53"/>
      <c r="AH435" s="53"/>
      <c r="AI435" s="53"/>
      <c r="AJ435" s="53"/>
      <c r="AK435" s="53"/>
      <c r="AL435" s="53"/>
      <c r="AM435" s="53"/>
      <c r="AN435" s="53"/>
      <c r="AO435" s="53"/>
      <c r="AP435" s="53"/>
      <c r="AQ435" s="53"/>
      <c r="AR435" s="53"/>
      <c r="AS435" s="53"/>
      <c r="AT435" s="53"/>
      <c r="AU435" s="53"/>
      <c r="AV435" s="53"/>
      <c r="AW435" s="53"/>
      <c r="AX435" s="53"/>
      <c r="AY435" s="53"/>
      <c r="AZ435" s="53"/>
      <c r="BA435" s="53"/>
      <c r="BB435" s="53"/>
      <c r="BC435" s="53"/>
      <c r="BD435" s="53"/>
      <c r="BE435" s="53"/>
      <c r="BF435" s="53"/>
      <c r="BG435" s="53"/>
      <c r="BH435" s="53"/>
      <c r="BI435" s="53"/>
      <c r="BJ435" s="53"/>
      <c r="BK435" s="53"/>
      <c r="BL435" s="53"/>
      <c r="BM435" s="53"/>
      <c r="BN435" s="53"/>
      <c r="BO435" s="53"/>
      <c r="BP435" s="53"/>
      <c r="BQ435" s="53"/>
      <c r="BR435" s="53"/>
      <c r="BS435" s="53"/>
      <c r="BT435" s="53"/>
      <c r="BU435" s="53"/>
      <c r="BV435" s="53"/>
      <c r="BW435" s="53"/>
      <c r="BX435" s="53"/>
      <c r="BY435" s="53"/>
      <c r="BZ435" s="53"/>
      <c r="CA435" s="53"/>
      <c r="CB435" s="53"/>
      <c r="CC435" s="53"/>
      <c r="CD435" s="53"/>
      <c r="CE435" s="53"/>
      <c r="CF435" s="53"/>
      <c r="CG435" s="53"/>
      <c r="CH435" s="53"/>
      <c r="CI435" s="53"/>
      <c r="CJ435" s="53"/>
      <c r="CK435" s="53"/>
      <c r="CL435" s="53"/>
      <c r="CM435" s="53"/>
      <c r="CN435" s="53"/>
      <c r="CO435" s="53"/>
      <c r="CP435" s="53"/>
      <c r="CQ435" s="53"/>
      <c r="CR435" s="53"/>
      <c r="CS435" s="53"/>
      <c r="CT435" s="53"/>
      <c r="CU435" s="53"/>
      <c r="CV435" s="53"/>
      <c r="CW435" s="53"/>
      <c r="CX435" s="53"/>
      <c r="CY435" s="53"/>
      <c r="CZ435" s="53"/>
      <c r="DA435" s="53"/>
      <c r="DB435" s="53"/>
      <c r="DC435" s="53"/>
      <c r="DD435" s="53"/>
      <c r="DE435" s="53"/>
      <c r="DF435" s="53"/>
      <c r="DG435" s="53"/>
      <c r="DH435" s="53"/>
      <c r="DI435" s="53"/>
      <c r="DJ435" s="53"/>
      <c r="DK435" s="53"/>
      <c r="DL435" s="53"/>
      <c r="DM435" s="53"/>
      <c r="DN435" s="53"/>
      <c r="DO435" s="53"/>
      <c r="DP435" s="53"/>
      <c r="DQ435" s="53"/>
      <c r="DR435" s="53"/>
      <c r="DS435" s="53"/>
      <c r="DT435" s="53"/>
      <c r="DU435" s="53"/>
      <c r="DV435" s="53"/>
      <c r="DW435" s="53"/>
      <c r="DX435" s="53"/>
      <c r="DY435" s="53"/>
      <c r="DZ435" s="53"/>
      <c r="EA435" s="53"/>
      <c r="EB435" s="53"/>
      <c r="EC435" s="53"/>
      <c r="ED435" s="53"/>
      <c r="EE435" s="53"/>
      <c r="EF435" s="53"/>
      <c r="EG435" s="53"/>
      <c r="EH435" s="53"/>
      <c r="EI435" s="53"/>
      <c r="EJ435" s="53"/>
      <c r="EK435" s="53"/>
      <c r="EL435" s="53"/>
      <c r="EM435" s="53"/>
      <c r="EN435" s="53"/>
      <c r="EO435" s="53"/>
      <c r="EP435" s="53"/>
      <c r="EQ435" s="53"/>
      <c r="ER435" s="53"/>
      <c r="ES435" s="53"/>
      <c r="ET435" s="53"/>
      <c r="EU435" s="53"/>
      <c r="EV435" s="53"/>
      <c r="EW435" s="53"/>
      <c r="EX435" s="53"/>
      <c r="EY435" s="53"/>
      <c r="EZ435" s="53"/>
      <c r="FA435" s="53"/>
    </row>
    <row r="436" customFormat="1" spans="1:157">
      <c r="A436" s="53"/>
      <c r="B436" s="57" t="s">
        <v>16</v>
      </c>
      <c r="C436" s="57" t="s">
        <v>1181</v>
      </c>
      <c r="D436" s="57" t="s">
        <v>27</v>
      </c>
      <c r="E436" s="57" t="s">
        <v>1182</v>
      </c>
      <c r="F436" s="57" t="s">
        <v>1183</v>
      </c>
      <c r="G436" s="59" t="s">
        <v>25</v>
      </c>
      <c r="H436" s="59">
        <v>1</v>
      </c>
      <c r="I436" s="66">
        <v>2391.88014</v>
      </c>
      <c r="J436" s="66">
        <f t="shared" si="12"/>
        <v>2929.335607458</v>
      </c>
      <c r="K436" s="66">
        <f t="shared" si="13"/>
        <v>2929.335607458</v>
      </c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  <c r="AA436" s="53"/>
      <c r="AB436" s="53"/>
      <c r="AC436" s="53"/>
      <c r="AD436" s="53"/>
      <c r="AE436" s="53"/>
      <c r="AF436" s="53"/>
      <c r="AG436" s="53"/>
      <c r="AH436" s="53"/>
      <c r="AI436" s="53"/>
      <c r="AJ436" s="53"/>
      <c r="AK436" s="53"/>
      <c r="AL436" s="53"/>
      <c r="AM436" s="53"/>
      <c r="AN436" s="53"/>
      <c r="AO436" s="53"/>
      <c r="AP436" s="53"/>
      <c r="AQ436" s="53"/>
      <c r="AR436" s="53"/>
      <c r="AS436" s="53"/>
      <c r="AT436" s="53"/>
      <c r="AU436" s="53"/>
      <c r="AV436" s="53"/>
      <c r="AW436" s="53"/>
      <c r="AX436" s="53"/>
      <c r="AY436" s="53"/>
      <c r="AZ436" s="53"/>
      <c r="BA436" s="53"/>
      <c r="BB436" s="53"/>
      <c r="BC436" s="53"/>
      <c r="BD436" s="53"/>
      <c r="BE436" s="53"/>
      <c r="BF436" s="53"/>
      <c r="BG436" s="53"/>
      <c r="BH436" s="53"/>
      <c r="BI436" s="53"/>
      <c r="BJ436" s="53"/>
      <c r="BK436" s="53"/>
      <c r="BL436" s="53"/>
      <c r="BM436" s="53"/>
      <c r="BN436" s="53"/>
      <c r="BO436" s="53"/>
      <c r="BP436" s="53"/>
      <c r="BQ436" s="53"/>
      <c r="BR436" s="53"/>
      <c r="BS436" s="53"/>
      <c r="BT436" s="53"/>
      <c r="BU436" s="53"/>
      <c r="BV436" s="53"/>
      <c r="BW436" s="53"/>
      <c r="BX436" s="53"/>
      <c r="BY436" s="53"/>
      <c r="BZ436" s="53"/>
      <c r="CA436" s="53"/>
      <c r="CB436" s="53"/>
      <c r="CC436" s="53"/>
      <c r="CD436" s="53"/>
      <c r="CE436" s="53"/>
      <c r="CF436" s="53"/>
      <c r="CG436" s="53"/>
      <c r="CH436" s="53"/>
      <c r="CI436" s="53"/>
      <c r="CJ436" s="53"/>
      <c r="CK436" s="53"/>
      <c r="CL436" s="53"/>
      <c r="CM436" s="53"/>
      <c r="CN436" s="53"/>
      <c r="CO436" s="53"/>
      <c r="CP436" s="53"/>
      <c r="CQ436" s="53"/>
      <c r="CR436" s="53"/>
      <c r="CS436" s="53"/>
      <c r="CT436" s="53"/>
      <c r="CU436" s="53"/>
      <c r="CV436" s="53"/>
      <c r="CW436" s="53"/>
      <c r="CX436" s="53"/>
      <c r="CY436" s="53"/>
      <c r="CZ436" s="53"/>
      <c r="DA436" s="53"/>
      <c r="DB436" s="53"/>
      <c r="DC436" s="53"/>
      <c r="DD436" s="53"/>
      <c r="DE436" s="53"/>
      <c r="DF436" s="53"/>
      <c r="DG436" s="53"/>
      <c r="DH436" s="53"/>
      <c r="DI436" s="53"/>
      <c r="DJ436" s="53"/>
      <c r="DK436" s="53"/>
      <c r="DL436" s="53"/>
      <c r="DM436" s="53"/>
      <c r="DN436" s="53"/>
      <c r="DO436" s="53"/>
      <c r="DP436" s="53"/>
      <c r="DQ436" s="53"/>
      <c r="DR436" s="53"/>
      <c r="DS436" s="53"/>
      <c r="DT436" s="53"/>
      <c r="DU436" s="53"/>
      <c r="DV436" s="53"/>
      <c r="DW436" s="53"/>
      <c r="DX436" s="53"/>
      <c r="DY436" s="53"/>
      <c r="DZ436" s="53"/>
      <c r="EA436" s="53"/>
      <c r="EB436" s="53"/>
      <c r="EC436" s="53"/>
      <c r="ED436" s="53"/>
      <c r="EE436" s="53"/>
      <c r="EF436" s="53"/>
      <c r="EG436" s="53"/>
      <c r="EH436" s="53"/>
      <c r="EI436" s="53"/>
      <c r="EJ436" s="53"/>
      <c r="EK436" s="53"/>
      <c r="EL436" s="53"/>
      <c r="EM436" s="53"/>
      <c r="EN436" s="53"/>
      <c r="EO436" s="53"/>
      <c r="EP436" s="53"/>
      <c r="EQ436" s="53"/>
      <c r="ER436" s="53"/>
      <c r="ES436" s="53"/>
      <c r="ET436" s="53"/>
      <c r="EU436" s="53"/>
      <c r="EV436" s="53"/>
      <c r="EW436" s="53"/>
      <c r="EX436" s="53"/>
      <c r="EY436" s="53"/>
      <c r="EZ436" s="53"/>
      <c r="FA436" s="53"/>
    </row>
    <row r="437" customFormat="1" spans="1:157">
      <c r="A437" s="53"/>
      <c r="B437" s="57" t="s">
        <v>16</v>
      </c>
      <c r="C437" s="57" t="s">
        <v>1184</v>
      </c>
      <c r="D437" s="57" t="s">
        <v>1185</v>
      </c>
      <c r="E437" s="57" t="s">
        <v>1186</v>
      </c>
      <c r="F437" s="57" t="s">
        <v>1187</v>
      </c>
      <c r="G437" s="59" t="s">
        <v>1188</v>
      </c>
      <c r="H437" s="59">
        <v>2</v>
      </c>
      <c r="I437" s="66">
        <v>18351.510294</v>
      </c>
      <c r="J437" s="66">
        <f t="shared" si="12"/>
        <v>22475.0946570618</v>
      </c>
      <c r="K437" s="66">
        <f t="shared" si="13"/>
        <v>44950.1893141236</v>
      </c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  <c r="AA437" s="53"/>
      <c r="AB437" s="53"/>
      <c r="AC437" s="53"/>
      <c r="AD437" s="53"/>
      <c r="AE437" s="53"/>
      <c r="AF437" s="53"/>
      <c r="AG437" s="53"/>
      <c r="AH437" s="53"/>
      <c r="AI437" s="53"/>
      <c r="AJ437" s="53"/>
      <c r="AK437" s="53"/>
      <c r="AL437" s="53"/>
      <c r="AM437" s="53"/>
      <c r="AN437" s="53"/>
      <c r="AO437" s="53"/>
      <c r="AP437" s="53"/>
      <c r="AQ437" s="53"/>
      <c r="AR437" s="53"/>
      <c r="AS437" s="53"/>
      <c r="AT437" s="53"/>
      <c r="AU437" s="53"/>
      <c r="AV437" s="53"/>
      <c r="AW437" s="53"/>
      <c r="AX437" s="53"/>
      <c r="AY437" s="53"/>
      <c r="AZ437" s="53"/>
      <c r="BA437" s="53"/>
      <c r="BB437" s="53"/>
      <c r="BC437" s="53"/>
      <c r="BD437" s="53"/>
      <c r="BE437" s="53"/>
      <c r="BF437" s="53"/>
      <c r="BG437" s="53"/>
      <c r="BH437" s="53"/>
      <c r="BI437" s="53"/>
      <c r="BJ437" s="53"/>
      <c r="BK437" s="53"/>
      <c r="BL437" s="53"/>
      <c r="BM437" s="53"/>
      <c r="BN437" s="53"/>
      <c r="BO437" s="53"/>
      <c r="BP437" s="53"/>
      <c r="BQ437" s="53"/>
      <c r="BR437" s="53"/>
      <c r="BS437" s="53"/>
      <c r="BT437" s="53"/>
      <c r="BU437" s="53"/>
      <c r="BV437" s="53"/>
      <c r="BW437" s="53"/>
      <c r="BX437" s="53"/>
      <c r="BY437" s="53"/>
      <c r="BZ437" s="53"/>
      <c r="CA437" s="53"/>
      <c r="CB437" s="53"/>
      <c r="CC437" s="53"/>
      <c r="CD437" s="53"/>
      <c r="CE437" s="53"/>
      <c r="CF437" s="53"/>
      <c r="CG437" s="53"/>
      <c r="CH437" s="53"/>
      <c r="CI437" s="53"/>
      <c r="CJ437" s="53"/>
      <c r="CK437" s="53"/>
      <c r="CL437" s="53"/>
      <c r="CM437" s="53"/>
      <c r="CN437" s="53"/>
      <c r="CO437" s="53"/>
      <c r="CP437" s="53"/>
      <c r="CQ437" s="53"/>
      <c r="CR437" s="53"/>
      <c r="CS437" s="53"/>
      <c r="CT437" s="53"/>
      <c r="CU437" s="53"/>
      <c r="CV437" s="53"/>
      <c r="CW437" s="53"/>
      <c r="CX437" s="53"/>
      <c r="CY437" s="53"/>
      <c r="CZ437" s="53"/>
      <c r="DA437" s="53"/>
      <c r="DB437" s="53"/>
      <c r="DC437" s="53"/>
      <c r="DD437" s="53"/>
      <c r="DE437" s="53"/>
      <c r="DF437" s="53"/>
      <c r="DG437" s="53"/>
      <c r="DH437" s="53"/>
      <c r="DI437" s="53"/>
      <c r="DJ437" s="53"/>
      <c r="DK437" s="53"/>
      <c r="DL437" s="53"/>
      <c r="DM437" s="53"/>
      <c r="DN437" s="53"/>
      <c r="DO437" s="53"/>
      <c r="DP437" s="53"/>
      <c r="DQ437" s="53"/>
      <c r="DR437" s="53"/>
      <c r="DS437" s="53"/>
      <c r="DT437" s="53"/>
      <c r="DU437" s="53"/>
      <c r="DV437" s="53"/>
      <c r="DW437" s="53"/>
      <c r="DX437" s="53"/>
      <c r="DY437" s="53"/>
      <c r="DZ437" s="53"/>
      <c r="EA437" s="53"/>
      <c r="EB437" s="53"/>
      <c r="EC437" s="53"/>
      <c r="ED437" s="53"/>
      <c r="EE437" s="53"/>
      <c r="EF437" s="53"/>
      <c r="EG437" s="53"/>
      <c r="EH437" s="53"/>
      <c r="EI437" s="53"/>
      <c r="EJ437" s="53"/>
      <c r="EK437" s="53"/>
      <c r="EL437" s="53"/>
      <c r="EM437" s="53"/>
      <c r="EN437" s="53"/>
      <c r="EO437" s="53"/>
      <c r="EP437" s="53"/>
      <c r="EQ437" s="53"/>
      <c r="ER437" s="53"/>
      <c r="ES437" s="53"/>
      <c r="ET437" s="53"/>
      <c r="EU437" s="53"/>
      <c r="EV437" s="53"/>
      <c r="EW437" s="53"/>
      <c r="EX437" s="53"/>
      <c r="EY437" s="53"/>
      <c r="EZ437" s="53"/>
      <c r="FA437" s="53"/>
    </row>
    <row r="438" customFormat="1" spans="1:157">
      <c r="A438" s="53"/>
      <c r="B438" s="57" t="s">
        <v>16</v>
      </c>
      <c r="C438" s="57" t="s">
        <v>1189</v>
      </c>
      <c r="D438" s="57" t="s">
        <v>27</v>
      </c>
      <c r="E438" s="57" t="s">
        <v>1190</v>
      </c>
      <c r="F438" s="57" t="s">
        <v>1191</v>
      </c>
      <c r="G438" s="59" t="s">
        <v>25</v>
      </c>
      <c r="H438" s="59">
        <v>1</v>
      </c>
      <c r="I438" s="66">
        <v>3069.850758</v>
      </c>
      <c r="J438" s="66">
        <f t="shared" si="12"/>
        <v>3759.6462233226</v>
      </c>
      <c r="K438" s="66">
        <f t="shared" si="13"/>
        <v>3759.6462233226</v>
      </c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  <c r="AA438" s="53"/>
      <c r="AB438" s="53"/>
      <c r="AC438" s="53"/>
      <c r="AD438" s="53"/>
      <c r="AE438" s="53"/>
      <c r="AF438" s="53"/>
      <c r="AG438" s="53"/>
      <c r="AH438" s="53"/>
      <c r="AI438" s="53"/>
      <c r="AJ438" s="53"/>
      <c r="AK438" s="53"/>
      <c r="AL438" s="53"/>
      <c r="AM438" s="53"/>
      <c r="AN438" s="53"/>
      <c r="AO438" s="53"/>
      <c r="AP438" s="53"/>
      <c r="AQ438" s="53"/>
      <c r="AR438" s="53"/>
      <c r="AS438" s="53"/>
      <c r="AT438" s="53"/>
      <c r="AU438" s="53"/>
      <c r="AV438" s="53"/>
      <c r="AW438" s="53"/>
      <c r="AX438" s="53"/>
      <c r="AY438" s="53"/>
      <c r="AZ438" s="53"/>
      <c r="BA438" s="53"/>
      <c r="BB438" s="53"/>
      <c r="BC438" s="53"/>
      <c r="BD438" s="53"/>
      <c r="BE438" s="53"/>
      <c r="BF438" s="53"/>
      <c r="BG438" s="53"/>
      <c r="BH438" s="53"/>
      <c r="BI438" s="53"/>
      <c r="BJ438" s="53"/>
      <c r="BK438" s="53"/>
      <c r="BL438" s="53"/>
      <c r="BM438" s="53"/>
      <c r="BN438" s="53"/>
      <c r="BO438" s="53"/>
      <c r="BP438" s="53"/>
      <c r="BQ438" s="53"/>
      <c r="BR438" s="53"/>
      <c r="BS438" s="53"/>
      <c r="BT438" s="53"/>
      <c r="BU438" s="53"/>
      <c r="BV438" s="53"/>
      <c r="BW438" s="53"/>
      <c r="BX438" s="53"/>
      <c r="BY438" s="53"/>
      <c r="BZ438" s="53"/>
      <c r="CA438" s="53"/>
      <c r="CB438" s="53"/>
      <c r="CC438" s="53"/>
      <c r="CD438" s="53"/>
      <c r="CE438" s="53"/>
      <c r="CF438" s="53"/>
      <c r="CG438" s="53"/>
      <c r="CH438" s="53"/>
      <c r="CI438" s="53"/>
      <c r="CJ438" s="53"/>
      <c r="CK438" s="53"/>
      <c r="CL438" s="53"/>
      <c r="CM438" s="53"/>
      <c r="CN438" s="53"/>
      <c r="CO438" s="53"/>
      <c r="CP438" s="53"/>
      <c r="CQ438" s="53"/>
      <c r="CR438" s="53"/>
      <c r="CS438" s="53"/>
      <c r="CT438" s="53"/>
      <c r="CU438" s="53"/>
      <c r="CV438" s="53"/>
      <c r="CW438" s="53"/>
      <c r="CX438" s="53"/>
      <c r="CY438" s="53"/>
      <c r="CZ438" s="53"/>
      <c r="DA438" s="53"/>
      <c r="DB438" s="53"/>
      <c r="DC438" s="53"/>
      <c r="DD438" s="53"/>
      <c r="DE438" s="53"/>
      <c r="DF438" s="53"/>
      <c r="DG438" s="53"/>
      <c r="DH438" s="53"/>
      <c r="DI438" s="53"/>
      <c r="DJ438" s="53"/>
      <c r="DK438" s="53"/>
      <c r="DL438" s="53"/>
      <c r="DM438" s="53"/>
      <c r="DN438" s="53"/>
      <c r="DO438" s="53"/>
      <c r="DP438" s="53"/>
      <c r="DQ438" s="53"/>
      <c r="DR438" s="53"/>
      <c r="DS438" s="53"/>
      <c r="DT438" s="53"/>
      <c r="DU438" s="53"/>
      <c r="DV438" s="53"/>
      <c r="DW438" s="53"/>
      <c r="DX438" s="53"/>
      <c r="DY438" s="53"/>
      <c r="DZ438" s="53"/>
      <c r="EA438" s="53"/>
      <c r="EB438" s="53"/>
      <c r="EC438" s="53"/>
      <c r="ED438" s="53"/>
      <c r="EE438" s="53"/>
      <c r="EF438" s="53"/>
      <c r="EG438" s="53"/>
      <c r="EH438" s="53"/>
      <c r="EI438" s="53"/>
      <c r="EJ438" s="53"/>
      <c r="EK438" s="53"/>
      <c r="EL438" s="53"/>
      <c r="EM438" s="53"/>
      <c r="EN438" s="53"/>
      <c r="EO438" s="53"/>
      <c r="EP438" s="53"/>
      <c r="EQ438" s="53"/>
      <c r="ER438" s="53"/>
      <c r="ES438" s="53"/>
      <c r="ET438" s="53"/>
      <c r="EU438" s="53"/>
      <c r="EV438" s="53"/>
      <c r="EW438" s="53"/>
      <c r="EX438" s="53"/>
      <c r="EY438" s="53"/>
      <c r="EZ438" s="53"/>
      <c r="FA438" s="53"/>
    </row>
    <row r="439" spans="2:11">
      <c r="B439" s="50" t="s">
        <v>72</v>
      </c>
      <c r="C439" s="50" t="s">
        <v>1192</v>
      </c>
      <c r="D439" s="50" t="s">
        <v>14</v>
      </c>
      <c r="E439" s="51"/>
      <c r="F439" s="50" t="s">
        <v>892</v>
      </c>
      <c r="G439" s="52" t="s">
        <v>11</v>
      </c>
      <c r="H439" s="52">
        <v>0</v>
      </c>
      <c r="I439" s="64">
        <v>0</v>
      </c>
      <c r="J439" s="64">
        <f t="shared" si="12"/>
        <v>0</v>
      </c>
      <c r="K439" s="64">
        <f>SUM(K440:K472)</f>
        <v>26871.1347285782</v>
      </c>
    </row>
    <row r="440" customFormat="1" spans="1:157">
      <c r="A440" s="53"/>
      <c r="B440" s="57" t="s">
        <v>16</v>
      </c>
      <c r="C440" s="57" t="s">
        <v>1193</v>
      </c>
      <c r="D440" s="57" t="s">
        <v>14</v>
      </c>
      <c r="E440" s="58" t="s">
        <v>1194</v>
      </c>
      <c r="F440" s="57" t="s">
        <v>1195</v>
      </c>
      <c r="G440" s="59" t="s">
        <v>32</v>
      </c>
      <c r="H440" s="59">
        <v>0.54</v>
      </c>
      <c r="I440" s="66">
        <v>40.69</v>
      </c>
      <c r="J440" s="66">
        <v>49.83</v>
      </c>
      <c r="K440" s="66">
        <v>26.9</v>
      </c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  <c r="AA440" s="53"/>
      <c r="AB440" s="53"/>
      <c r="AC440" s="53"/>
      <c r="AD440" s="53"/>
      <c r="AE440" s="53"/>
      <c r="AF440" s="53"/>
      <c r="AG440" s="53"/>
      <c r="AH440" s="53"/>
      <c r="AI440" s="53"/>
      <c r="AJ440" s="53"/>
      <c r="AK440" s="53"/>
      <c r="AL440" s="53"/>
      <c r="AM440" s="53"/>
      <c r="AN440" s="53"/>
      <c r="AO440" s="53"/>
      <c r="AP440" s="53"/>
      <c r="AQ440" s="53"/>
      <c r="AR440" s="53"/>
      <c r="AS440" s="53"/>
      <c r="AT440" s="53"/>
      <c r="AU440" s="53"/>
      <c r="AV440" s="53"/>
      <c r="AW440" s="53"/>
      <c r="AX440" s="53"/>
      <c r="AY440" s="53"/>
      <c r="AZ440" s="53"/>
      <c r="BA440" s="53"/>
      <c r="BB440" s="53"/>
      <c r="BC440" s="53"/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3"/>
      <c r="DE440" s="53"/>
      <c r="DF440" s="53"/>
      <c r="DG440" s="53"/>
      <c r="DH440" s="53"/>
      <c r="DI440" s="53"/>
      <c r="DJ440" s="53"/>
      <c r="DK440" s="53"/>
      <c r="DL440" s="53"/>
      <c r="DM440" s="53"/>
      <c r="DN440" s="53"/>
      <c r="DO440" s="53"/>
      <c r="DP440" s="53"/>
      <c r="DQ440" s="53"/>
      <c r="DR440" s="53"/>
      <c r="DS440" s="53"/>
      <c r="DT440" s="53"/>
      <c r="DU440" s="53"/>
      <c r="DV440" s="53"/>
      <c r="DW440" s="53"/>
      <c r="DX440" s="53"/>
      <c r="DY440" s="53"/>
      <c r="DZ440" s="53"/>
      <c r="EA440" s="53"/>
      <c r="EB440" s="53"/>
      <c r="EC440" s="53"/>
      <c r="ED440" s="53"/>
      <c r="EE440" s="53"/>
      <c r="EF440" s="53"/>
      <c r="EG440" s="53"/>
      <c r="EH440" s="53"/>
      <c r="EI440" s="53"/>
      <c r="EJ440" s="53"/>
      <c r="EK440" s="53"/>
      <c r="EL440" s="53"/>
      <c r="EM440" s="53"/>
      <c r="EN440" s="53"/>
      <c r="EO440" s="53"/>
      <c r="EP440" s="53"/>
      <c r="EQ440" s="53"/>
      <c r="ER440" s="53"/>
      <c r="ES440" s="53"/>
      <c r="ET440" s="53"/>
      <c r="EU440" s="53"/>
      <c r="EV440" s="53"/>
      <c r="EW440" s="53"/>
      <c r="EX440" s="53"/>
      <c r="EY440" s="53"/>
      <c r="EZ440" s="53"/>
      <c r="FA440" s="53"/>
    </row>
    <row r="441" customFormat="1" spans="1:157">
      <c r="A441" s="53"/>
      <c r="B441" s="57" t="s">
        <v>16</v>
      </c>
      <c r="C441" s="57" t="s">
        <v>1196</v>
      </c>
      <c r="D441" s="57" t="s">
        <v>14</v>
      </c>
      <c r="E441" s="58" t="s">
        <v>1197</v>
      </c>
      <c r="F441" s="57" t="s">
        <v>1198</v>
      </c>
      <c r="G441" s="59" t="s">
        <v>32</v>
      </c>
      <c r="H441" s="59">
        <v>0.22</v>
      </c>
      <c r="I441" s="66">
        <v>49.89</v>
      </c>
      <c r="J441" s="66">
        <v>61.1</v>
      </c>
      <c r="K441" s="66">
        <v>13.44</v>
      </c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  <c r="AA441" s="53"/>
      <c r="AB441" s="53"/>
      <c r="AC441" s="53"/>
      <c r="AD441" s="53"/>
      <c r="AE441" s="53"/>
      <c r="AF441" s="53"/>
      <c r="AG441" s="53"/>
      <c r="AH441" s="53"/>
      <c r="AI441" s="53"/>
      <c r="AJ441" s="53"/>
      <c r="AK441" s="53"/>
      <c r="AL441" s="53"/>
      <c r="AM441" s="53"/>
      <c r="AN441" s="53"/>
      <c r="AO441" s="53"/>
      <c r="AP441" s="53"/>
      <c r="AQ441" s="53"/>
      <c r="AR441" s="53"/>
      <c r="AS441" s="53"/>
      <c r="AT441" s="53"/>
      <c r="AU441" s="53"/>
      <c r="AV441" s="53"/>
      <c r="AW441" s="53"/>
      <c r="AX441" s="53"/>
      <c r="AY441" s="53"/>
      <c r="AZ441" s="53"/>
      <c r="BA441" s="53"/>
      <c r="BB441" s="53"/>
      <c r="BC441" s="53"/>
      <c r="BD441" s="53"/>
      <c r="BE441" s="53"/>
      <c r="BF441" s="53"/>
      <c r="BG441" s="53"/>
      <c r="BH441" s="53"/>
      <c r="BI441" s="53"/>
      <c r="BJ441" s="53"/>
      <c r="BK441" s="53"/>
      <c r="BL441" s="53"/>
      <c r="BM441" s="53"/>
      <c r="BN441" s="53"/>
      <c r="BO441" s="53"/>
      <c r="BP441" s="53"/>
      <c r="BQ441" s="53"/>
      <c r="BR441" s="53"/>
      <c r="BS441" s="53"/>
      <c r="BT441" s="53"/>
      <c r="BU441" s="53"/>
      <c r="BV441" s="53"/>
      <c r="BW441" s="53"/>
      <c r="BX441" s="53"/>
      <c r="BY441" s="53"/>
      <c r="BZ441" s="53"/>
      <c r="CA441" s="53"/>
      <c r="CB441" s="53"/>
      <c r="CC441" s="53"/>
      <c r="CD441" s="53"/>
      <c r="CE441" s="53"/>
      <c r="CF441" s="53"/>
      <c r="CG441" s="53"/>
      <c r="CH441" s="53"/>
      <c r="CI441" s="53"/>
      <c r="CJ441" s="53"/>
      <c r="CK441" s="53"/>
      <c r="CL441" s="53"/>
      <c r="CM441" s="53"/>
      <c r="CN441" s="53"/>
      <c r="CO441" s="53"/>
      <c r="CP441" s="53"/>
      <c r="CQ441" s="53"/>
      <c r="CR441" s="53"/>
      <c r="CS441" s="53"/>
      <c r="CT441" s="53"/>
      <c r="CU441" s="53"/>
      <c r="CV441" s="53"/>
      <c r="CW441" s="53"/>
      <c r="CX441" s="53"/>
      <c r="CY441" s="53"/>
      <c r="CZ441" s="53"/>
      <c r="DA441" s="53"/>
      <c r="DB441" s="53"/>
      <c r="DC441" s="53"/>
      <c r="DD441" s="53"/>
      <c r="DE441" s="53"/>
      <c r="DF441" s="53"/>
      <c r="DG441" s="53"/>
      <c r="DH441" s="53"/>
      <c r="DI441" s="53"/>
      <c r="DJ441" s="53"/>
      <c r="DK441" s="53"/>
      <c r="DL441" s="53"/>
      <c r="DM441" s="53"/>
      <c r="DN441" s="53"/>
      <c r="DO441" s="53"/>
      <c r="DP441" s="53"/>
      <c r="DQ441" s="53"/>
      <c r="DR441" s="53"/>
      <c r="DS441" s="53"/>
      <c r="DT441" s="53"/>
      <c r="DU441" s="53"/>
      <c r="DV441" s="53"/>
      <c r="DW441" s="53"/>
      <c r="DX441" s="53"/>
      <c r="DY441" s="53"/>
      <c r="DZ441" s="53"/>
      <c r="EA441" s="53"/>
      <c r="EB441" s="53"/>
      <c r="EC441" s="53"/>
      <c r="ED441" s="53"/>
      <c r="EE441" s="53"/>
      <c r="EF441" s="53"/>
      <c r="EG441" s="53"/>
      <c r="EH441" s="53"/>
      <c r="EI441" s="53"/>
      <c r="EJ441" s="53"/>
      <c r="EK441" s="53"/>
      <c r="EL441" s="53"/>
      <c r="EM441" s="53"/>
      <c r="EN441" s="53"/>
      <c r="EO441" s="53"/>
      <c r="EP441" s="53"/>
      <c r="EQ441" s="53"/>
      <c r="ER441" s="53"/>
      <c r="ES441" s="53"/>
      <c r="ET441" s="53"/>
      <c r="EU441" s="53"/>
      <c r="EV441" s="53"/>
      <c r="EW441" s="53"/>
      <c r="EX441" s="53"/>
      <c r="EY441" s="53"/>
      <c r="EZ441" s="53"/>
      <c r="FA441" s="53"/>
    </row>
    <row r="442" customFormat="1" spans="1:157">
      <c r="A442" s="53"/>
      <c r="B442" s="57" t="s">
        <v>16</v>
      </c>
      <c r="C442" s="57" t="s">
        <v>1199</v>
      </c>
      <c r="D442" s="57" t="s">
        <v>14</v>
      </c>
      <c r="E442" s="58" t="s">
        <v>1200</v>
      </c>
      <c r="F442" s="57" t="s">
        <v>1201</v>
      </c>
      <c r="G442" s="59" t="s">
        <v>32</v>
      </c>
      <c r="H442" s="59">
        <v>1.51</v>
      </c>
      <c r="I442" s="66">
        <v>57.3</v>
      </c>
      <c r="J442" s="66">
        <v>70.17</v>
      </c>
      <c r="K442" s="66">
        <v>105.95</v>
      </c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  <c r="AA442" s="53"/>
      <c r="AB442" s="53"/>
      <c r="AC442" s="53"/>
      <c r="AD442" s="53"/>
      <c r="AE442" s="53"/>
      <c r="AF442" s="53"/>
      <c r="AG442" s="53"/>
      <c r="AH442" s="53"/>
      <c r="AI442" s="53"/>
      <c r="AJ442" s="53"/>
      <c r="AK442" s="53"/>
      <c r="AL442" s="53"/>
      <c r="AM442" s="53"/>
      <c r="AN442" s="53"/>
      <c r="AO442" s="53"/>
      <c r="AP442" s="53"/>
      <c r="AQ442" s="53"/>
      <c r="AR442" s="53"/>
      <c r="AS442" s="53"/>
      <c r="AT442" s="53"/>
      <c r="AU442" s="53"/>
      <c r="AV442" s="53"/>
      <c r="AW442" s="53"/>
      <c r="AX442" s="53"/>
      <c r="AY442" s="53"/>
      <c r="AZ442" s="53"/>
      <c r="BA442" s="53"/>
      <c r="BB442" s="53"/>
      <c r="BC442" s="53"/>
      <c r="BD442" s="53"/>
      <c r="BE442" s="53"/>
      <c r="BF442" s="53"/>
      <c r="BG442" s="53"/>
      <c r="BH442" s="53"/>
      <c r="BI442" s="53"/>
      <c r="BJ442" s="53"/>
      <c r="BK442" s="53"/>
      <c r="BL442" s="53"/>
      <c r="BM442" s="53"/>
      <c r="BN442" s="53"/>
      <c r="BO442" s="53"/>
      <c r="BP442" s="53"/>
      <c r="BQ442" s="53"/>
      <c r="BR442" s="53"/>
      <c r="BS442" s="53"/>
      <c r="BT442" s="53"/>
      <c r="BU442" s="53"/>
      <c r="BV442" s="53"/>
      <c r="BW442" s="53"/>
      <c r="BX442" s="53"/>
      <c r="BY442" s="53"/>
      <c r="BZ442" s="53"/>
      <c r="CA442" s="53"/>
      <c r="CB442" s="53"/>
      <c r="CC442" s="53"/>
      <c r="CD442" s="53"/>
      <c r="CE442" s="53"/>
      <c r="CF442" s="53"/>
      <c r="CG442" s="53"/>
      <c r="CH442" s="53"/>
      <c r="CI442" s="53"/>
      <c r="CJ442" s="53"/>
      <c r="CK442" s="53"/>
      <c r="CL442" s="53"/>
      <c r="CM442" s="53"/>
      <c r="CN442" s="53"/>
      <c r="CO442" s="53"/>
      <c r="CP442" s="53"/>
      <c r="CQ442" s="53"/>
      <c r="CR442" s="53"/>
      <c r="CS442" s="53"/>
      <c r="CT442" s="53"/>
      <c r="CU442" s="53"/>
      <c r="CV442" s="53"/>
      <c r="CW442" s="53"/>
      <c r="CX442" s="53"/>
      <c r="CY442" s="53"/>
      <c r="CZ442" s="53"/>
      <c r="DA442" s="53"/>
      <c r="DB442" s="53"/>
      <c r="DC442" s="53"/>
      <c r="DD442" s="53"/>
      <c r="DE442" s="53"/>
      <c r="DF442" s="53"/>
      <c r="DG442" s="53"/>
      <c r="DH442" s="53"/>
      <c r="DI442" s="53"/>
      <c r="DJ442" s="53"/>
      <c r="DK442" s="53"/>
      <c r="DL442" s="53"/>
      <c r="DM442" s="53"/>
      <c r="DN442" s="53"/>
      <c r="DO442" s="53"/>
      <c r="DP442" s="53"/>
      <c r="DQ442" s="53"/>
      <c r="DR442" s="53"/>
      <c r="DS442" s="53"/>
      <c r="DT442" s="53"/>
      <c r="DU442" s="53"/>
      <c r="DV442" s="53"/>
      <c r="DW442" s="53"/>
      <c r="DX442" s="53"/>
      <c r="DY442" s="53"/>
      <c r="DZ442" s="53"/>
      <c r="EA442" s="53"/>
      <c r="EB442" s="53"/>
      <c r="EC442" s="53"/>
      <c r="ED442" s="53"/>
      <c r="EE442" s="53"/>
      <c r="EF442" s="53"/>
      <c r="EG442" s="53"/>
      <c r="EH442" s="53"/>
      <c r="EI442" s="53"/>
      <c r="EJ442" s="53"/>
      <c r="EK442" s="53"/>
      <c r="EL442" s="53"/>
      <c r="EM442" s="53"/>
      <c r="EN442" s="53"/>
      <c r="EO442" s="53"/>
      <c r="EP442" s="53"/>
      <c r="EQ442" s="53"/>
      <c r="ER442" s="53"/>
      <c r="ES442" s="53"/>
      <c r="ET442" s="53"/>
      <c r="EU442" s="53"/>
      <c r="EV442" s="53"/>
      <c r="EW442" s="53"/>
      <c r="EX442" s="53"/>
      <c r="EY442" s="53"/>
      <c r="EZ442" s="53"/>
      <c r="FA442" s="53"/>
    </row>
    <row r="443" customFormat="1" spans="1:157">
      <c r="A443" s="53"/>
      <c r="B443" s="57" t="s">
        <v>16</v>
      </c>
      <c r="C443" s="57" t="s">
        <v>1202</v>
      </c>
      <c r="D443" s="57" t="s">
        <v>14</v>
      </c>
      <c r="E443" s="58" t="s">
        <v>1203</v>
      </c>
      <c r="F443" s="57" t="s">
        <v>1204</v>
      </c>
      <c r="G443" s="59" t="s">
        <v>32</v>
      </c>
      <c r="H443" s="59">
        <v>0.33</v>
      </c>
      <c r="I443" s="66">
        <v>79.26</v>
      </c>
      <c r="J443" s="66">
        <v>97.06</v>
      </c>
      <c r="K443" s="66">
        <v>32.02</v>
      </c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  <c r="AA443" s="53"/>
      <c r="AB443" s="53"/>
      <c r="AC443" s="53"/>
      <c r="AD443" s="53"/>
      <c r="AE443" s="53"/>
      <c r="AF443" s="53"/>
      <c r="AG443" s="53"/>
      <c r="AH443" s="53"/>
      <c r="AI443" s="53"/>
      <c r="AJ443" s="53"/>
      <c r="AK443" s="53"/>
      <c r="AL443" s="53"/>
      <c r="AM443" s="53"/>
      <c r="AN443" s="53"/>
      <c r="AO443" s="53"/>
      <c r="AP443" s="53"/>
      <c r="AQ443" s="53"/>
      <c r="AR443" s="53"/>
      <c r="AS443" s="53"/>
      <c r="AT443" s="53"/>
      <c r="AU443" s="53"/>
      <c r="AV443" s="53"/>
      <c r="AW443" s="53"/>
      <c r="AX443" s="53"/>
      <c r="AY443" s="53"/>
      <c r="AZ443" s="53"/>
      <c r="BA443" s="53"/>
      <c r="BB443" s="53"/>
      <c r="BC443" s="53"/>
      <c r="BD443" s="53"/>
      <c r="BE443" s="53"/>
      <c r="BF443" s="53"/>
      <c r="BG443" s="53"/>
      <c r="BH443" s="53"/>
      <c r="BI443" s="53"/>
      <c r="BJ443" s="53"/>
      <c r="BK443" s="53"/>
      <c r="BL443" s="53"/>
      <c r="BM443" s="53"/>
      <c r="BN443" s="53"/>
      <c r="BO443" s="53"/>
      <c r="BP443" s="53"/>
      <c r="BQ443" s="53"/>
      <c r="BR443" s="53"/>
      <c r="BS443" s="53"/>
      <c r="BT443" s="53"/>
      <c r="BU443" s="53"/>
      <c r="BV443" s="53"/>
      <c r="BW443" s="53"/>
      <c r="BX443" s="53"/>
      <c r="BY443" s="53"/>
      <c r="BZ443" s="53"/>
      <c r="CA443" s="53"/>
      <c r="CB443" s="53"/>
      <c r="CC443" s="53"/>
      <c r="CD443" s="53"/>
      <c r="CE443" s="53"/>
      <c r="CF443" s="53"/>
      <c r="CG443" s="53"/>
      <c r="CH443" s="53"/>
      <c r="CI443" s="53"/>
      <c r="CJ443" s="53"/>
      <c r="CK443" s="53"/>
      <c r="CL443" s="53"/>
      <c r="CM443" s="53"/>
      <c r="CN443" s="53"/>
      <c r="CO443" s="53"/>
      <c r="CP443" s="53"/>
      <c r="CQ443" s="53"/>
      <c r="CR443" s="53"/>
      <c r="CS443" s="53"/>
      <c r="CT443" s="53"/>
      <c r="CU443" s="53"/>
      <c r="CV443" s="53"/>
      <c r="CW443" s="53"/>
      <c r="CX443" s="53"/>
      <c r="CY443" s="53"/>
      <c r="CZ443" s="53"/>
      <c r="DA443" s="53"/>
      <c r="DB443" s="53"/>
      <c r="DC443" s="53"/>
      <c r="DD443" s="53"/>
      <c r="DE443" s="53"/>
      <c r="DF443" s="53"/>
      <c r="DG443" s="53"/>
      <c r="DH443" s="53"/>
      <c r="DI443" s="53"/>
      <c r="DJ443" s="53"/>
      <c r="DK443" s="53"/>
      <c r="DL443" s="53"/>
      <c r="DM443" s="53"/>
      <c r="DN443" s="53"/>
      <c r="DO443" s="53"/>
      <c r="DP443" s="53"/>
      <c r="DQ443" s="53"/>
      <c r="DR443" s="53"/>
      <c r="DS443" s="53"/>
      <c r="DT443" s="53"/>
      <c r="DU443" s="53"/>
      <c r="DV443" s="53"/>
      <c r="DW443" s="53"/>
      <c r="DX443" s="53"/>
      <c r="DY443" s="53"/>
      <c r="DZ443" s="53"/>
      <c r="EA443" s="53"/>
      <c r="EB443" s="53"/>
      <c r="EC443" s="53"/>
      <c r="ED443" s="53"/>
      <c r="EE443" s="53"/>
      <c r="EF443" s="53"/>
      <c r="EG443" s="53"/>
      <c r="EH443" s="53"/>
      <c r="EI443" s="53"/>
      <c r="EJ443" s="53"/>
      <c r="EK443" s="53"/>
      <c r="EL443" s="53"/>
      <c r="EM443" s="53"/>
      <c r="EN443" s="53"/>
      <c r="EO443" s="53"/>
      <c r="EP443" s="53"/>
      <c r="EQ443" s="53"/>
      <c r="ER443" s="53"/>
      <c r="ES443" s="53"/>
      <c r="ET443" s="53"/>
      <c r="EU443" s="53"/>
      <c r="EV443" s="53"/>
      <c r="EW443" s="53"/>
      <c r="EX443" s="53"/>
      <c r="EY443" s="53"/>
      <c r="EZ443" s="53"/>
      <c r="FA443" s="53"/>
    </row>
    <row r="444" customFormat="1" spans="1:157">
      <c r="A444" s="53"/>
      <c r="B444" s="57" t="s">
        <v>16</v>
      </c>
      <c r="C444" s="57" t="s">
        <v>1205</v>
      </c>
      <c r="D444" s="57" t="s">
        <v>14</v>
      </c>
      <c r="E444" s="58" t="s">
        <v>1206</v>
      </c>
      <c r="F444" s="57" t="s">
        <v>1207</v>
      </c>
      <c r="G444" s="59" t="s">
        <v>32</v>
      </c>
      <c r="H444" s="59">
        <v>97.54</v>
      </c>
      <c r="I444" s="66">
        <v>97.2</v>
      </c>
      <c r="J444" s="66">
        <v>119.04</v>
      </c>
      <c r="K444" s="66">
        <v>11611.16</v>
      </c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  <c r="AA444" s="53"/>
      <c r="AB444" s="53"/>
      <c r="AC444" s="53"/>
      <c r="AD444" s="53"/>
      <c r="AE444" s="53"/>
      <c r="AF444" s="53"/>
      <c r="AG444" s="53"/>
      <c r="AH444" s="53"/>
      <c r="AI444" s="53"/>
      <c r="AJ444" s="53"/>
      <c r="AK444" s="53"/>
      <c r="AL444" s="53"/>
      <c r="AM444" s="53"/>
      <c r="AN444" s="53"/>
      <c r="AO444" s="53"/>
      <c r="AP444" s="53"/>
      <c r="AQ444" s="53"/>
      <c r="AR444" s="53"/>
      <c r="AS444" s="53"/>
      <c r="AT444" s="53"/>
      <c r="AU444" s="53"/>
      <c r="AV444" s="53"/>
      <c r="AW444" s="53"/>
      <c r="AX444" s="53"/>
      <c r="AY444" s="53"/>
      <c r="AZ444" s="53"/>
      <c r="BA444" s="53"/>
      <c r="BB444" s="53"/>
      <c r="BC444" s="53"/>
      <c r="BD444" s="53"/>
      <c r="BE444" s="53"/>
      <c r="BF444" s="53"/>
      <c r="BG444" s="53"/>
      <c r="BH444" s="53"/>
      <c r="BI444" s="53"/>
      <c r="BJ444" s="53"/>
      <c r="BK444" s="53"/>
      <c r="BL444" s="53"/>
      <c r="BM444" s="53"/>
      <c r="BN444" s="53"/>
      <c r="BO444" s="53"/>
      <c r="BP444" s="53"/>
      <c r="BQ444" s="53"/>
      <c r="BR444" s="53"/>
      <c r="BS444" s="53"/>
      <c r="BT444" s="53"/>
      <c r="BU444" s="53"/>
      <c r="BV444" s="53"/>
      <c r="BW444" s="53"/>
      <c r="BX444" s="53"/>
      <c r="BY444" s="53"/>
      <c r="BZ444" s="53"/>
      <c r="CA444" s="53"/>
      <c r="CB444" s="53"/>
      <c r="CC444" s="53"/>
      <c r="CD444" s="53"/>
      <c r="CE444" s="53"/>
      <c r="CF444" s="53"/>
      <c r="CG444" s="53"/>
      <c r="CH444" s="53"/>
      <c r="CI444" s="53"/>
      <c r="CJ444" s="53"/>
      <c r="CK444" s="53"/>
      <c r="CL444" s="53"/>
      <c r="CM444" s="53"/>
      <c r="CN444" s="53"/>
      <c r="CO444" s="53"/>
      <c r="CP444" s="53"/>
      <c r="CQ444" s="53"/>
      <c r="CR444" s="53"/>
      <c r="CS444" s="53"/>
      <c r="CT444" s="53"/>
      <c r="CU444" s="53"/>
      <c r="CV444" s="53"/>
      <c r="CW444" s="53"/>
      <c r="CX444" s="53"/>
      <c r="CY444" s="53"/>
      <c r="CZ444" s="53"/>
      <c r="DA444" s="53"/>
      <c r="DB444" s="53"/>
      <c r="DC444" s="53"/>
      <c r="DD444" s="53"/>
      <c r="DE444" s="53"/>
      <c r="DF444" s="53"/>
      <c r="DG444" s="53"/>
      <c r="DH444" s="53"/>
      <c r="DI444" s="53"/>
      <c r="DJ444" s="53"/>
      <c r="DK444" s="53"/>
      <c r="DL444" s="53"/>
      <c r="DM444" s="53"/>
      <c r="DN444" s="53"/>
      <c r="DO444" s="53"/>
      <c r="DP444" s="53"/>
      <c r="DQ444" s="53"/>
      <c r="DR444" s="53"/>
      <c r="DS444" s="53"/>
      <c r="DT444" s="53"/>
      <c r="DU444" s="53"/>
      <c r="DV444" s="53"/>
      <c r="DW444" s="53"/>
      <c r="DX444" s="53"/>
      <c r="DY444" s="53"/>
      <c r="DZ444" s="53"/>
      <c r="EA444" s="53"/>
      <c r="EB444" s="53"/>
      <c r="EC444" s="53"/>
      <c r="ED444" s="53"/>
      <c r="EE444" s="53"/>
      <c r="EF444" s="53"/>
      <c r="EG444" s="53"/>
      <c r="EH444" s="53"/>
      <c r="EI444" s="53"/>
      <c r="EJ444" s="53"/>
      <c r="EK444" s="53"/>
      <c r="EL444" s="53"/>
      <c r="EM444" s="53"/>
      <c r="EN444" s="53"/>
      <c r="EO444" s="53"/>
      <c r="EP444" s="53"/>
      <c r="EQ444" s="53"/>
      <c r="ER444" s="53"/>
      <c r="ES444" s="53"/>
      <c r="ET444" s="53"/>
      <c r="EU444" s="53"/>
      <c r="EV444" s="53"/>
      <c r="EW444" s="53"/>
      <c r="EX444" s="53"/>
      <c r="EY444" s="53"/>
      <c r="EZ444" s="53"/>
      <c r="FA444" s="53"/>
    </row>
    <row r="445" customFormat="1" spans="1:157">
      <c r="A445" s="53"/>
      <c r="B445" s="57" t="s">
        <v>16</v>
      </c>
      <c r="C445" s="57" t="s">
        <v>1208</v>
      </c>
      <c r="D445" s="57" t="s">
        <v>14</v>
      </c>
      <c r="E445" s="58" t="s">
        <v>1209</v>
      </c>
      <c r="F445" s="57" t="s">
        <v>1210</v>
      </c>
      <c r="G445" s="59" t="s">
        <v>32</v>
      </c>
      <c r="H445" s="59">
        <v>8.06</v>
      </c>
      <c r="I445" s="66">
        <v>128.01</v>
      </c>
      <c r="J445" s="66">
        <v>156.77</v>
      </c>
      <c r="K445" s="66">
        <v>1263.56</v>
      </c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  <c r="AA445" s="53"/>
      <c r="AB445" s="53"/>
      <c r="AC445" s="53"/>
      <c r="AD445" s="53"/>
      <c r="AE445" s="53"/>
      <c r="AF445" s="53"/>
      <c r="AG445" s="53"/>
      <c r="AH445" s="53"/>
      <c r="AI445" s="53"/>
      <c r="AJ445" s="53"/>
      <c r="AK445" s="53"/>
      <c r="AL445" s="53"/>
      <c r="AM445" s="53"/>
      <c r="AN445" s="53"/>
      <c r="AO445" s="53"/>
      <c r="AP445" s="53"/>
      <c r="AQ445" s="53"/>
      <c r="AR445" s="53"/>
      <c r="AS445" s="53"/>
      <c r="AT445" s="53"/>
      <c r="AU445" s="53"/>
      <c r="AV445" s="53"/>
      <c r="AW445" s="53"/>
      <c r="AX445" s="53"/>
      <c r="AY445" s="53"/>
      <c r="AZ445" s="53"/>
      <c r="BA445" s="53"/>
      <c r="BB445" s="53"/>
      <c r="BC445" s="53"/>
      <c r="BD445" s="53"/>
      <c r="BE445" s="53"/>
      <c r="BF445" s="53"/>
      <c r="BG445" s="53"/>
      <c r="BH445" s="53"/>
      <c r="BI445" s="53"/>
      <c r="BJ445" s="53"/>
      <c r="BK445" s="53"/>
      <c r="BL445" s="53"/>
      <c r="BM445" s="53"/>
      <c r="BN445" s="53"/>
      <c r="BO445" s="53"/>
      <c r="BP445" s="53"/>
      <c r="BQ445" s="53"/>
      <c r="BR445" s="53"/>
      <c r="BS445" s="53"/>
      <c r="BT445" s="53"/>
      <c r="BU445" s="53"/>
      <c r="BV445" s="53"/>
      <c r="BW445" s="53"/>
      <c r="BX445" s="53"/>
      <c r="BY445" s="53"/>
      <c r="BZ445" s="53"/>
      <c r="CA445" s="53"/>
      <c r="CB445" s="53"/>
      <c r="CC445" s="53"/>
      <c r="CD445" s="53"/>
      <c r="CE445" s="53"/>
      <c r="CF445" s="53"/>
      <c r="CG445" s="53"/>
      <c r="CH445" s="53"/>
      <c r="CI445" s="53"/>
      <c r="CJ445" s="53"/>
      <c r="CK445" s="53"/>
      <c r="CL445" s="53"/>
      <c r="CM445" s="53"/>
      <c r="CN445" s="53"/>
      <c r="CO445" s="53"/>
      <c r="CP445" s="53"/>
      <c r="CQ445" s="53"/>
      <c r="CR445" s="53"/>
      <c r="CS445" s="53"/>
      <c r="CT445" s="53"/>
      <c r="CU445" s="53"/>
      <c r="CV445" s="53"/>
      <c r="CW445" s="53"/>
      <c r="CX445" s="53"/>
      <c r="CY445" s="53"/>
      <c r="CZ445" s="53"/>
      <c r="DA445" s="53"/>
      <c r="DB445" s="53"/>
      <c r="DC445" s="53"/>
      <c r="DD445" s="53"/>
      <c r="DE445" s="53"/>
      <c r="DF445" s="53"/>
      <c r="DG445" s="53"/>
      <c r="DH445" s="53"/>
      <c r="DI445" s="53"/>
      <c r="DJ445" s="53"/>
      <c r="DK445" s="53"/>
      <c r="DL445" s="53"/>
      <c r="DM445" s="53"/>
      <c r="DN445" s="53"/>
      <c r="DO445" s="53"/>
      <c r="DP445" s="53"/>
      <c r="DQ445" s="53"/>
      <c r="DR445" s="53"/>
      <c r="DS445" s="53"/>
      <c r="DT445" s="53"/>
      <c r="DU445" s="53"/>
      <c r="DV445" s="53"/>
      <c r="DW445" s="53"/>
      <c r="DX445" s="53"/>
      <c r="DY445" s="53"/>
      <c r="DZ445" s="53"/>
      <c r="EA445" s="53"/>
      <c r="EB445" s="53"/>
      <c r="EC445" s="53"/>
      <c r="ED445" s="53"/>
      <c r="EE445" s="53"/>
      <c r="EF445" s="53"/>
      <c r="EG445" s="53"/>
      <c r="EH445" s="53"/>
      <c r="EI445" s="53"/>
      <c r="EJ445" s="53"/>
      <c r="EK445" s="53"/>
      <c r="EL445" s="53"/>
      <c r="EM445" s="53"/>
      <c r="EN445" s="53"/>
      <c r="EO445" s="53"/>
      <c r="EP445" s="53"/>
      <c r="EQ445" s="53"/>
      <c r="ER445" s="53"/>
      <c r="ES445" s="53"/>
      <c r="ET445" s="53"/>
      <c r="EU445" s="53"/>
      <c r="EV445" s="53"/>
      <c r="EW445" s="53"/>
      <c r="EX445" s="53"/>
      <c r="EY445" s="53"/>
      <c r="EZ445" s="53"/>
      <c r="FA445" s="53"/>
    </row>
    <row r="446" customFormat="1" spans="1:157">
      <c r="A446" s="53"/>
      <c r="B446" s="57" t="s">
        <v>16</v>
      </c>
      <c r="C446" s="57" t="s">
        <v>1211</v>
      </c>
      <c r="D446" s="57" t="s">
        <v>27</v>
      </c>
      <c r="E446" s="57" t="s">
        <v>1212</v>
      </c>
      <c r="F446" s="57" t="s">
        <v>1213</v>
      </c>
      <c r="G446" s="59" t="s">
        <v>25</v>
      </c>
      <c r="H446" s="59">
        <v>1</v>
      </c>
      <c r="I446" s="66">
        <v>32.474286</v>
      </c>
      <c r="J446" s="66">
        <f>I446*22.47%+I446</f>
        <v>39.7712580642</v>
      </c>
      <c r="K446" s="66">
        <f>J446*H446</f>
        <v>39.7712580642</v>
      </c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  <c r="AA446" s="53"/>
      <c r="AB446" s="53"/>
      <c r="AC446" s="53"/>
      <c r="AD446" s="53"/>
      <c r="AE446" s="53"/>
      <c r="AF446" s="53"/>
      <c r="AG446" s="53"/>
      <c r="AH446" s="53"/>
      <c r="AI446" s="53"/>
      <c r="AJ446" s="53"/>
      <c r="AK446" s="53"/>
      <c r="AL446" s="53"/>
      <c r="AM446" s="53"/>
      <c r="AN446" s="53"/>
      <c r="AO446" s="53"/>
      <c r="AP446" s="53"/>
      <c r="AQ446" s="53"/>
      <c r="AR446" s="53"/>
      <c r="AS446" s="53"/>
      <c r="AT446" s="53"/>
      <c r="AU446" s="53"/>
      <c r="AV446" s="53"/>
      <c r="AW446" s="53"/>
      <c r="AX446" s="53"/>
      <c r="AY446" s="53"/>
      <c r="AZ446" s="53"/>
      <c r="BA446" s="53"/>
      <c r="BB446" s="53"/>
      <c r="BC446" s="53"/>
      <c r="BD446" s="53"/>
      <c r="BE446" s="53"/>
      <c r="BF446" s="53"/>
      <c r="BG446" s="53"/>
      <c r="BH446" s="53"/>
      <c r="BI446" s="53"/>
      <c r="BJ446" s="53"/>
      <c r="BK446" s="53"/>
      <c r="BL446" s="53"/>
      <c r="BM446" s="53"/>
      <c r="BN446" s="53"/>
      <c r="BO446" s="53"/>
      <c r="BP446" s="53"/>
      <c r="BQ446" s="53"/>
      <c r="BR446" s="53"/>
      <c r="BS446" s="53"/>
      <c r="BT446" s="53"/>
      <c r="BU446" s="53"/>
      <c r="BV446" s="53"/>
      <c r="BW446" s="53"/>
      <c r="BX446" s="53"/>
      <c r="BY446" s="53"/>
      <c r="BZ446" s="53"/>
      <c r="CA446" s="53"/>
      <c r="CB446" s="53"/>
      <c r="CC446" s="53"/>
      <c r="CD446" s="53"/>
      <c r="CE446" s="53"/>
      <c r="CF446" s="53"/>
      <c r="CG446" s="53"/>
      <c r="CH446" s="53"/>
      <c r="CI446" s="53"/>
      <c r="CJ446" s="53"/>
      <c r="CK446" s="53"/>
      <c r="CL446" s="53"/>
      <c r="CM446" s="53"/>
      <c r="CN446" s="53"/>
      <c r="CO446" s="53"/>
      <c r="CP446" s="53"/>
      <c r="CQ446" s="53"/>
      <c r="CR446" s="53"/>
      <c r="CS446" s="53"/>
      <c r="CT446" s="53"/>
      <c r="CU446" s="53"/>
      <c r="CV446" s="53"/>
      <c r="CW446" s="53"/>
      <c r="CX446" s="53"/>
      <c r="CY446" s="53"/>
      <c r="CZ446" s="53"/>
      <c r="DA446" s="53"/>
      <c r="DB446" s="53"/>
      <c r="DC446" s="53"/>
      <c r="DD446" s="53"/>
      <c r="DE446" s="53"/>
      <c r="DF446" s="53"/>
      <c r="DG446" s="53"/>
      <c r="DH446" s="53"/>
      <c r="DI446" s="53"/>
      <c r="DJ446" s="53"/>
      <c r="DK446" s="53"/>
      <c r="DL446" s="53"/>
      <c r="DM446" s="53"/>
      <c r="DN446" s="53"/>
      <c r="DO446" s="53"/>
      <c r="DP446" s="53"/>
      <c r="DQ446" s="53"/>
      <c r="DR446" s="53"/>
      <c r="DS446" s="53"/>
      <c r="DT446" s="53"/>
      <c r="DU446" s="53"/>
      <c r="DV446" s="53"/>
      <c r="DW446" s="53"/>
      <c r="DX446" s="53"/>
      <c r="DY446" s="53"/>
      <c r="DZ446" s="53"/>
      <c r="EA446" s="53"/>
      <c r="EB446" s="53"/>
      <c r="EC446" s="53"/>
      <c r="ED446" s="53"/>
      <c r="EE446" s="53"/>
      <c r="EF446" s="53"/>
      <c r="EG446" s="53"/>
      <c r="EH446" s="53"/>
      <c r="EI446" s="53"/>
      <c r="EJ446" s="53"/>
      <c r="EK446" s="53"/>
      <c r="EL446" s="53"/>
      <c r="EM446" s="53"/>
      <c r="EN446" s="53"/>
      <c r="EO446" s="53"/>
      <c r="EP446" s="53"/>
      <c r="EQ446" s="53"/>
      <c r="ER446" s="53"/>
      <c r="ES446" s="53"/>
      <c r="ET446" s="53"/>
      <c r="EU446" s="53"/>
      <c r="EV446" s="53"/>
      <c r="EW446" s="53"/>
      <c r="EX446" s="53"/>
      <c r="EY446" s="53"/>
      <c r="EZ446" s="53"/>
      <c r="FA446" s="53"/>
    </row>
    <row r="447" customFormat="1" spans="1:157">
      <c r="A447" s="53"/>
      <c r="B447" s="57" t="s">
        <v>16</v>
      </c>
      <c r="C447" s="57" t="s">
        <v>1214</v>
      </c>
      <c r="D447" s="57" t="s">
        <v>27</v>
      </c>
      <c r="E447" s="57" t="s">
        <v>1215</v>
      </c>
      <c r="F447" s="57" t="s">
        <v>1216</v>
      </c>
      <c r="G447" s="59" t="s">
        <v>25</v>
      </c>
      <c r="H447" s="59">
        <v>5</v>
      </c>
      <c r="I447" s="66">
        <v>133.41</v>
      </c>
      <c r="J447" s="66">
        <v>163.38</v>
      </c>
      <c r="K447" s="66">
        <v>1797.18</v>
      </c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  <c r="AA447" s="53"/>
      <c r="AB447" s="53"/>
      <c r="AC447" s="53"/>
      <c r="AD447" s="53"/>
      <c r="AE447" s="53"/>
      <c r="AF447" s="53"/>
      <c r="AG447" s="53"/>
      <c r="AH447" s="53"/>
      <c r="AI447" s="53"/>
      <c r="AJ447" s="53"/>
      <c r="AK447" s="53"/>
      <c r="AL447" s="53"/>
      <c r="AM447" s="53"/>
      <c r="AN447" s="53"/>
      <c r="AO447" s="53"/>
      <c r="AP447" s="53"/>
      <c r="AQ447" s="53"/>
      <c r="AR447" s="53"/>
      <c r="AS447" s="53"/>
      <c r="AT447" s="53"/>
      <c r="AU447" s="53"/>
      <c r="AV447" s="53"/>
      <c r="AW447" s="53"/>
      <c r="AX447" s="53"/>
      <c r="AY447" s="53"/>
      <c r="AZ447" s="53"/>
      <c r="BA447" s="53"/>
      <c r="BB447" s="53"/>
      <c r="BC447" s="53"/>
      <c r="BD447" s="53"/>
      <c r="BE447" s="53"/>
      <c r="BF447" s="53"/>
      <c r="BG447" s="53"/>
      <c r="BH447" s="53"/>
      <c r="BI447" s="53"/>
      <c r="BJ447" s="53"/>
      <c r="BK447" s="53"/>
      <c r="BL447" s="53"/>
      <c r="BM447" s="53"/>
      <c r="BN447" s="53"/>
      <c r="BO447" s="53"/>
      <c r="BP447" s="53"/>
      <c r="BQ447" s="53"/>
      <c r="BR447" s="53"/>
      <c r="BS447" s="53"/>
      <c r="BT447" s="53"/>
      <c r="BU447" s="53"/>
      <c r="BV447" s="53"/>
      <c r="BW447" s="53"/>
      <c r="BX447" s="53"/>
      <c r="BY447" s="53"/>
      <c r="BZ447" s="53"/>
      <c r="CA447" s="53"/>
      <c r="CB447" s="53"/>
      <c r="CC447" s="53"/>
      <c r="CD447" s="53"/>
      <c r="CE447" s="53"/>
      <c r="CF447" s="53"/>
      <c r="CG447" s="53"/>
      <c r="CH447" s="53"/>
      <c r="CI447" s="53"/>
      <c r="CJ447" s="53"/>
      <c r="CK447" s="53"/>
      <c r="CL447" s="53"/>
      <c r="CM447" s="53"/>
      <c r="CN447" s="53"/>
      <c r="CO447" s="53"/>
      <c r="CP447" s="53"/>
      <c r="CQ447" s="53"/>
      <c r="CR447" s="53"/>
      <c r="CS447" s="53"/>
      <c r="CT447" s="53"/>
      <c r="CU447" s="53"/>
      <c r="CV447" s="53"/>
      <c r="CW447" s="53"/>
      <c r="CX447" s="53"/>
      <c r="CY447" s="53"/>
      <c r="CZ447" s="53"/>
      <c r="DA447" s="53"/>
      <c r="DB447" s="53"/>
      <c r="DC447" s="53"/>
      <c r="DD447" s="53"/>
      <c r="DE447" s="53"/>
      <c r="DF447" s="53"/>
      <c r="DG447" s="53"/>
      <c r="DH447" s="53"/>
      <c r="DI447" s="53"/>
      <c r="DJ447" s="53"/>
      <c r="DK447" s="53"/>
      <c r="DL447" s="53"/>
      <c r="DM447" s="53"/>
      <c r="DN447" s="53"/>
      <c r="DO447" s="53"/>
      <c r="DP447" s="53"/>
      <c r="DQ447" s="53"/>
      <c r="DR447" s="53"/>
      <c r="DS447" s="53"/>
      <c r="DT447" s="53"/>
      <c r="DU447" s="53"/>
      <c r="DV447" s="53"/>
      <c r="DW447" s="53"/>
      <c r="DX447" s="53"/>
      <c r="DY447" s="53"/>
      <c r="DZ447" s="53"/>
      <c r="EA447" s="53"/>
      <c r="EB447" s="53"/>
      <c r="EC447" s="53"/>
      <c r="ED447" s="53"/>
      <c r="EE447" s="53"/>
      <c r="EF447" s="53"/>
      <c r="EG447" s="53"/>
      <c r="EH447" s="53"/>
      <c r="EI447" s="53"/>
      <c r="EJ447" s="53"/>
      <c r="EK447" s="53"/>
      <c r="EL447" s="53"/>
      <c r="EM447" s="53"/>
      <c r="EN447" s="53"/>
      <c r="EO447" s="53"/>
      <c r="EP447" s="53"/>
      <c r="EQ447" s="53"/>
      <c r="ER447" s="53"/>
      <c r="ES447" s="53"/>
      <c r="ET447" s="53"/>
      <c r="EU447" s="53"/>
      <c r="EV447" s="53"/>
      <c r="EW447" s="53"/>
      <c r="EX447" s="53"/>
      <c r="EY447" s="53"/>
      <c r="EZ447" s="53"/>
      <c r="FA447" s="53"/>
    </row>
    <row r="448" customFormat="1" spans="1:157">
      <c r="A448" s="53"/>
      <c r="B448" s="57" t="s">
        <v>16</v>
      </c>
      <c r="C448" s="57" t="s">
        <v>1217</v>
      </c>
      <c r="D448" s="57" t="s">
        <v>14</v>
      </c>
      <c r="E448" s="58" t="s">
        <v>1218</v>
      </c>
      <c r="F448" s="57" t="s">
        <v>1219</v>
      </c>
      <c r="G448" s="59" t="s">
        <v>25</v>
      </c>
      <c r="H448" s="59">
        <v>22</v>
      </c>
      <c r="I448" s="66">
        <v>99.37</v>
      </c>
      <c r="J448" s="66">
        <v>121.69</v>
      </c>
      <c r="K448" s="66">
        <v>2677.18</v>
      </c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  <c r="AA448" s="53"/>
      <c r="AB448" s="53"/>
      <c r="AC448" s="53"/>
      <c r="AD448" s="53"/>
      <c r="AE448" s="53"/>
      <c r="AF448" s="53"/>
      <c r="AG448" s="53"/>
      <c r="AH448" s="53"/>
      <c r="AI448" s="53"/>
      <c r="AJ448" s="53"/>
      <c r="AK448" s="53"/>
      <c r="AL448" s="53"/>
      <c r="AM448" s="53"/>
      <c r="AN448" s="53"/>
      <c r="AO448" s="53"/>
      <c r="AP448" s="53"/>
      <c r="AQ448" s="53"/>
      <c r="AR448" s="53"/>
      <c r="AS448" s="53"/>
      <c r="AT448" s="53"/>
      <c r="AU448" s="53"/>
      <c r="AV448" s="53"/>
      <c r="AW448" s="53"/>
      <c r="AX448" s="53"/>
      <c r="AY448" s="53"/>
      <c r="AZ448" s="53"/>
      <c r="BA448" s="53"/>
      <c r="BB448" s="53"/>
      <c r="BC448" s="53"/>
      <c r="BD448" s="53"/>
      <c r="BE448" s="53"/>
      <c r="BF448" s="53"/>
      <c r="BG448" s="53"/>
      <c r="BH448" s="53"/>
      <c r="BI448" s="53"/>
      <c r="BJ448" s="53"/>
      <c r="BK448" s="53"/>
      <c r="BL448" s="53"/>
      <c r="BM448" s="53"/>
      <c r="BN448" s="53"/>
      <c r="BO448" s="53"/>
      <c r="BP448" s="53"/>
      <c r="BQ448" s="53"/>
      <c r="BR448" s="53"/>
      <c r="BS448" s="53"/>
      <c r="BT448" s="53"/>
      <c r="BU448" s="53"/>
      <c r="BV448" s="53"/>
      <c r="BW448" s="53"/>
      <c r="BX448" s="53"/>
      <c r="BY448" s="53"/>
      <c r="BZ448" s="53"/>
      <c r="CA448" s="53"/>
      <c r="CB448" s="53"/>
      <c r="CC448" s="53"/>
      <c r="CD448" s="53"/>
      <c r="CE448" s="53"/>
      <c r="CF448" s="53"/>
      <c r="CG448" s="53"/>
      <c r="CH448" s="53"/>
      <c r="CI448" s="53"/>
      <c r="CJ448" s="53"/>
      <c r="CK448" s="53"/>
      <c r="CL448" s="53"/>
      <c r="CM448" s="53"/>
      <c r="CN448" s="53"/>
      <c r="CO448" s="53"/>
      <c r="CP448" s="53"/>
      <c r="CQ448" s="53"/>
      <c r="CR448" s="53"/>
      <c r="CS448" s="53"/>
      <c r="CT448" s="53"/>
      <c r="CU448" s="53"/>
      <c r="CV448" s="53"/>
      <c r="CW448" s="53"/>
      <c r="CX448" s="53"/>
      <c r="CY448" s="53"/>
      <c r="CZ448" s="53"/>
      <c r="DA448" s="53"/>
      <c r="DB448" s="53"/>
      <c r="DC448" s="53"/>
      <c r="DD448" s="53"/>
      <c r="DE448" s="53"/>
      <c r="DF448" s="53"/>
      <c r="DG448" s="53"/>
      <c r="DH448" s="53"/>
      <c r="DI448" s="53"/>
      <c r="DJ448" s="53"/>
      <c r="DK448" s="53"/>
      <c r="DL448" s="53"/>
      <c r="DM448" s="53"/>
      <c r="DN448" s="53"/>
      <c r="DO448" s="53"/>
      <c r="DP448" s="53"/>
      <c r="DQ448" s="53"/>
      <c r="DR448" s="53"/>
      <c r="DS448" s="53"/>
      <c r="DT448" s="53"/>
      <c r="DU448" s="53"/>
      <c r="DV448" s="53"/>
      <c r="DW448" s="53"/>
      <c r="DX448" s="53"/>
      <c r="DY448" s="53"/>
      <c r="DZ448" s="53"/>
      <c r="EA448" s="53"/>
      <c r="EB448" s="53"/>
      <c r="EC448" s="53"/>
      <c r="ED448" s="53"/>
      <c r="EE448" s="53"/>
      <c r="EF448" s="53"/>
      <c r="EG448" s="53"/>
      <c r="EH448" s="53"/>
      <c r="EI448" s="53"/>
      <c r="EJ448" s="53"/>
      <c r="EK448" s="53"/>
      <c r="EL448" s="53"/>
      <c r="EM448" s="53"/>
      <c r="EN448" s="53"/>
      <c r="EO448" s="53"/>
      <c r="EP448" s="53"/>
      <c r="EQ448" s="53"/>
      <c r="ER448" s="53"/>
      <c r="ES448" s="53"/>
      <c r="ET448" s="53"/>
      <c r="EU448" s="53"/>
      <c r="EV448" s="53"/>
      <c r="EW448" s="53"/>
      <c r="EX448" s="53"/>
      <c r="EY448" s="53"/>
      <c r="EZ448" s="53"/>
      <c r="FA448" s="53"/>
    </row>
    <row r="449" customFormat="1" spans="1:157">
      <c r="A449" s="53"/>
      <c r="B449" s="57" t="s">
        <v>16</v>
      </c>
      <c r="C449" s="57" t="s">
        <v>1220</v>
      </c>
      <c r="D449" s="57" t="s">
        <v>14</v>
      </c>
      <c r="E449" s="58" t="s">
        <v>1221</v>
      </c>
      <c r="F449" s="57" t="s">
        <v>1222</v>
      </c>
      <c r="G449" s="59" t="s">
        <v>25</v>
      </c>
      <c r="H449" s="59">
        <v>11</v>
      </c>
      <c r="I449" s="66">
        <v>133.41</v>
      </c>
      <c r="J449" s="66">
        <v>163.38</v>
      </c>
      <c r="K449" s="66">
        <v>1797.18</v>
      </c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  <c r="AA449" s="53"/>
      <c r="AB449" s="53"/>
      <c r="AC449" s="53"/>
      <c r="AD449" s="53"/>
      <c r="AE449" s="53"/>
      <c r="AF449" s="53"/>
      <c r="AG449" s="53"/>
      <c r="AH449" s="53"/>
      <c r="AI449" s="53"/>
      <c r="AJ449" s="53"/>
      <c r="AK449" s="53"/>
      <c r="AL449" s="53"/>
      <c r="AM449" s="53"/>
      <c r="AN449" s="53"/>
      <c r="AO449" s="53"/>
      <c r="AP449" s="53"/>
      <c r="AQ449" s="53"/>
      <c r="AR449" s="53"/>
      <c r="AS449" s="53"/>
      <c r="AT449" s="53"/>
      <c r="AU449" s="53"/>
      <c r="AV449" s="53"/>
      <c r="AW449" s="53"/>
      <c r="AX449" s="53"/>
      <c r="AY449" s="53"/>
      <c r="AZ449" s="53"/>
      <c r="BA449" s="53"/>
      <c r="BB449" s="53"/>
      <c r="BC449" s="53"/>
      <c r="BD449" s="53"/>
      <c r="BE449" s="53"/>
      <c r="BF449" s="53"/>
      <c r="BG449" s="53"/>
      <c r="BH449" s="53"/>
      <c r="BI449" s="53"/>
      <c r="BJ449" s="53"/>
      <c r="BK449" s="53"/>
      <c r="BL449" s="53"/>
      <c r="BM449" s="53"/>
      <c r="BN449" s="53"/>
      <c r="BO449" s="53"/>
      <c r="BP449" s="53"/>
      <c r="BQ449" s="53"/>
      <c r="BR449" s="53"/>
      <c r="BS449" s="53"/>
      <c r="BT449" s="53"/>
      <c r="BU449" s="53"/>
      <c r="BV449" s="53"/>
      <c r="BW449" s="53"/>
      <c r="BX449" s="53"/>
      <c r="BY449" s="53"/>
      <c r="BZ449" s="53"/>
      <c r="CA449" s="53"/>
      <c r="CB449" s="53"/>
      <c r="CC449" s="53"/>
      <c r="CD449" s="53"/>
      <c r="CE449" s="53"/>
      <c r="CF449" s="53"/>
      <c r="CG449" s="53"/>
      <c r="CH449" s="53"/>
      <c r="CI449" s="53"/>
      <c r="CJ449" s="53"/>
      <c r="CK449" s="53"/>
      <c r="CL449" s="53"/>
      <c r="CM449" s="53"/>
      <c r="CN449" s="53"/>
      <c r="CO449" s="53"/>
      <c r="CP449" s="53"/>
      <c r="CQ449" s="53"/>
      <c r="CR449" s="53"/>
      <c r="CS449" s="53"/>
      <c r="CT449" s="53"/>
      <c r="CU449" s="53"/>
      <c r="CV449" s="53"/>
      <c r="CW449" s="53"/>
      <c r="CX449" s="53"/>
      <c r="CY449" s="53"/>
      <c r="CZ449" s="53"/>
      <c r="DA449" s="53"/>
      <c r="DB449" s="53"/>
      <c r="DC449" s="53"/>
      <c r="DD449" s="53"/>
      <c r="DE449" s="53"/>
      <c r="DF449" s="53"/>
      <c r="DG449" s="53"/>
      <c r="DH449" s="53"/>
      <c r="DI449" s="53"/>
      <c r="DJ449" s="53"/>
      <c r="DK449" s="53"/>
      <c r="DL449" s="53"/>
      <c r="DM449" s="53"/>
      <c r="DN449" s="53"/>
      <c r="DO449" s="53"/>
      <c r="DP449" s="53"/>
      <c r="DQ449" s="53"/>
      <c r="DR449" s="53"/>
      <c r="DS449" s="53"/>
      <c r="DT449" s="53"/>
      <c r="DU449" s="53"/>
      <c r="DV449" s="53"/>
      <c r="DW449" s="53"/>
      <c r="DX449" s="53"/>
      <c r="DY449" s="53"/>
      <c r="DZ449" s="53"/>
      <c r="EA449" s="53"/>
      <c r="EB449" s="53"/>
      <c r="EC449" s="53"/>
      <c r="ED449" s="53"/>
      <c r="EE449" s="53"/>
      <c r="EF449" s="53"/>
      <c r="EG449" s="53"/>
      <c r="EH449" s="53"/>
      <c r="EI449" s="53"/>
      <c r="EJ449" s="53"/>
      <c r="EK449" s="53"/>
      <c r="EL449" s="53"/>
      <c r="EM449" s="53"/>
      <c r="EN449" s="53"/>
      <c r="EO449" s="53"/>
      <c r="EP449" s="53"/>
      <c r="EQ449" s="53"/>
      <c r="ER449" s="53"/>
      <c r="ES449" s="53"/>
      <c r="ET449" s="53"/>
      <c r="EU449" s="53"/>
      <c r="EV449" s="53"/>
      <c r="EW449" s="53"/>
      <c r="EX449" s="53"/>
      <c r="EY449" s="53"/>
      <c r="EZ449" s="53"/>
      <c r="FA449" s="53"/>
    </row>
    <row r="450" customFormat="1" spans="1:157">
      <c r="A450" s="53"/>
      <c r="B450" s="57" t="s">
        <v>16</v>
      </c>
      <c r="C450" s="57" t="s">
        <v>1223</v>
      </c>
      <c r="D450" s="57" t="s">
        <v>27</v>
      </c>
      <c r="E450" s="57" t="s">
        <v>1224</v>
      </c>
      <c r="F450" s="57" t="s">
        <v>1225</v>
      </c>
      <c r="G450" s="59" t="s">
        <v>25</v>
      </c>
      <c r="H450" s="59">
        <v>5</v>
      </c>
      <c r="I450" s="66">
        <v>21.632832</v>
      </c>
      <c r="J450" s="66">
        <f>I450*22.47%+I450</f>
        <v>26.4937293504</v>
      </c>
      <c r="K450" s="66">
        <f>J450*H450</f>
        <v>132.468646752</v>
      </c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  <c r="AA450" s="53"/>
      <c r="AB450" s="53"/>
      <c r="AC450" s="53"/>
      <c r="AD450" s="53"/>
      <c r="AE450" s="53"/>
      <c r="AF450" s="53"/>
      <c r="AG450" s="53"/>
      <c r="AH450" s="53"/>
      <c r="AI450" s="53"/>
      <c r="AJ450" s="53"/>
      <c r="AK450" s="53"/>
      <c r="AL450" s="53"/>
      <c r="AM450" s="53"/>
      <c r="AN450" s="53"/>
      <c r="AO450" s="53"/>
      <c r="AP450" s="53"/>
      <c r="AQ450" s="53"/>
      <c r="AR450" s="53"/>
      <c r="AS450" s="53"/>
      <c r="AT450" s="53"/>
      <c r="AU450" s="53"/>
      <c r="AV450" s="53"/>
      <c r="AW450" s="53"/>
      <c r="AX450" s="53"/>
      <c r="AY450" s="53"/>
      <c r="AZ450" s="53"/>
      <c r="BA450" s="53"/>
      <c r="BB450" s="53"/>
      <c r="BC450" s="53"/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3"/>
      <c r="DE450" s="53"/>
      <c r="DF450" s="53"/>
      <c r="DG450" s="53"/>
      <c r="DH450" s="53"/>
      <c r="DI450" s="53"/>
      <c r="DJ450" s="53"/>
      <c r="DK450" s="53"/>
      <c r="DL450" s="53"/>
      <c r="DM450" s="53"/>
      <c r="DN450" s="53"/>
      <c r="DO450" s="53"/>
      <c r="DP450" s="53"/>
      <c r="DQ450" s="53"/>
      <c r="DR450" s="53"/>
      <c r="DS450" s="53"/>
      <c r="DT450" s="53"/>
      <c r="DU450" s="53"/>
      <c r="DV450" s="53"/>
      <c r="DW450" s="53"/>
      <c r="DX450" s="53"/>
      <c r="DY450" s="53"/>
      <c r="DZ450" s="53"/>
      <c r="EA450" s="53"/>
      <c r="EB450" s="53"/>
      <c r="EC450" s="53"/>
      <c r="ED450" s="53"/>
      <c r="EE450" s="53"/>
      <c r="EF450" s="53"/>
      <c r="EG450" s="53"/>
      <c r="EH450" s="53"/>
      <c r="EI450" s="53"/>
      <c r="EJ450" s="53"/>
      <c r="EK450" s="53"/>
      <c r="EL450" s="53"/>
      <c r="EM450" s="53"/>
      <c r="EN450" s="53"/>
      <c r="EO450" s="53"/>
      <c r="EP450" s="53"/>
      <c r="EQ450" s="53"/>
      <c r="ER450" s="53"/>
      <c r="ES450" s="53"/>
      <c r="ET450" s="53"/>
      <c r="EU450" s="53"/>
      <c r="EV450" s="53"/>
      <c r="EW450" s="53"/>
      <c r="EX450" s="53"/>
      <c r="EY450" s="53"/>
      <c r="EZ450" s="53"/>
      <c r="FA450" s="53"/>
    </row>
    <row r="451" customFormat="1" spans="1:157">
      <c r="A451" s="53"/>
      <c r="B451" s="57" t="s">
        <v>16</v>
      </c>
      <c r="C451" s="57" t="s">
        <v>1226</v>
      </c>
      <c r="D451" s="57" t="s">
        <v>14</v>
      </c>
      <c r="E451" s="58" t="s">
        <v>1227</v>
      </c>
      <c r="F451" s="57" t="s">
        <v>1228</v>
      </c>
      <c r="G451" s="59" t="s">
        <v>25</v>
      </c>
      <c r="H451" s="59">
        <v>5</v>
      </c>
      <c r="I451" s="66">
        <v>36.26</v>
      </c>
      <c r="J451" s="66">
        <v>44.4</v>
      </c>
      <c r="K451" s="66">
        <v>222</v>
      </c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  <c r="AA451" s="53"/>
      <c r="AB451" s="53"/>
      <c r="AC451" s="53"/>
      <c r="AD451" s="53"/>
      <c r="AE451" s="53"/>
      <c r="AF451" s="53"/>
      <c r="AG451" s="53"/>
      <c r="AH451" s="53"/>
      <c r="AI451" s="53"/>
      <c r="AJ451" s="53"/>
      <c r="AK451" s="53"/>
      <c r="AL451" s="53"/>
      <c r="AM451" s="53"/>
      <c r="AN451" s="53"/>
      <c r="AO451" s="53"/>
      <c r="AP451" s="53"/>
      <c r="AQ451" s="53"/>
      <c r="AR451" s="53"/>
      <c r="AS451" s="53"/>
      <c r="AT451" s="53"/>
      <c r="AU451" s="53"/>
      <c r="AV451" s="53"/>
      <c r="AW451" s="53"/>
      <c r="AX451" s="53"/>
      <c r="AY451" s="53"/>
      <c r="AZ451" s="53"/>
      <c r="BA451" s="53"/>
      <c r="BB451" s="53"/>
      <c r="BC451" s="53"/>
      <c r="BD451" s="53"/>
      <c r="BE451" s="53"/>
      <c r="BF451" s="53"/>
      <c r="BG451" s="53"/>
      <c r="BH451" s="53"/>
      <c r="BI451" s="53"/>
      <c r="BJ451" s="53"/>
      <c r="BK451" s="53"/>
      <c r="BL451" s="53"/>
      <c r="BM451" s="53"/>
      <c r="BN451" s="53"/>
      <c r="BO451" s="53"/>
      <c r="BP451" s="53"/>
      <c r="BQ451" s="53"/>
      <c r="BR451" s="53"/>
      <c r="BS451" s="53"/>
      <c r="BT451" s="53"/>
      <c r="BU451" s="53"/>
      <c r="BV451" s="53"/>
      <c r="BW451" s="53"/>
      <c r="BX451" s="53"/>
      <c r="BY451" s="53"/>
      <c r="BZ451" s="53"/>
      <c r="CA451" s="53"/>
      <c r="CB451" s="53"/>
      <c r="CC451" s="53"/>
      <c r="CD451" s="53"/>
      <c r="CE451" s="53"/>
      <c r="CF451" s="53"/>
      <c r="CG451" s="53"/>
      <c r="CH451" s="53"/>
      <c r="CI451" s="53"/>
      <c r="CJ451" s="53"/>
      <c r="CK451" s="53"/>
      <c r="CL451" s="53"/>
      <c r="CM451" s="53"/>
      <c r="CN451" s="53"/>
      <c r="CO451" s="53"/>
      <c r="CP451" s="53"/>
      <c r="CQ451" s="53"/>
      <c r="CR451" s="53"/>
      <c r="CS451" s="53"/>
      <c r="CT451" s="53"/>
      <c r="CU451" s="53"/>
      <c r="CV451" s="53"/>
      <c r="CW451" s="53"/>
      <c r="CX451" s="53"/>
      <c r="CY451" s="53"/>
      <c r="CZ451" s="53"/>
      <c r="DA451" s="53"/>
      <c r="DB451" s="53"/>
      <c r="DC451" s="53"/>
      <c r="DD451" s="53"/>
      <c r="DE451" s="53"/>
      <c r="DF451" s="53"/>
      <c r="DG451" s="53"/>
      <c r="DH451" s="53"/>
      <c r="DI451" s="53"/>
      <c r="DJ451" s="53"/>
      <c r="DK451" s="53"/>
      <c r="DL451" s="53"/>
      <c r="DM451" s="53"/>
      <c r="DN451" s="53"/>
      <c r="DO451" s="53"/>
      <c r="DP451" s="53"/>
      <c r="DQ451" s="53"/>
      <c r="DR451" s="53"/>
      <c r="DS451" s="53"/>
      <c r="DT451" s="53"/>
      <c r="DU451" s="53"/>
      <c r="DV451" s="53"/>
      <c r="DW451" s="53"/>
      <c r="DX451" s="53"/>
      <c r="DY451" s="53"/>
      <c r="DZ451" s="53"/>
      <c r="EA451" s="53"/>
      <c r="EB451" s="53"/>
      <c r="EC451" s="53"/>
      <c r="ED451" s="53"/>
      <c r="EE451" s="53"/>
      <c r="EF451" s="53"/>
      <c r="EG451" s="53"/>
      <c r="EH451" s="53"/>
      <c r="EI451" s="53"/>
      <c r="EJ451" s="53"/>
      <c r="EK451" s="53"/>
      <c r="EL451" s="53"/>
      <c r="EM451" s="53"/>
      <c r="EN451" s="53"/>
      <c r="EO451" s="53"/>
      <c r="EP451" s="53"/>
      <c r="EQ451" s="53"/>
      <c r="ER451" s="53"/>
      <c r="ES451" s="53"/>
      <c r="ET451" s="53"/>
      <c r="EU451" s="53"/>
      <c r="EV451" s="53"/>
      <c r="EW451" s="53"/>
      <c r="EX451" s="53"/>
      <c r="EY451" s="53"/>
      <c r="EZ451" s="53"/>
      <c r="FA451" s="53"/>
    </row>
    <row r="452" customFormat="1" spans="1:157">
      <c r="A452" s="53"/>
      <c r="B452" s="57" t="s">
        <v>16</v>
      </c>
      <c r="C452" s="57" t="s">
        <v>1229</v>
      </c>
      <c r="D452" s="57" t="s">
        <v>14</v>
      </c>
      <c r="E452" s="58" t="s">
        <v>1230</v>
      </c>
      <c r="F452" s="57" t="s">
        <v>1231</v>
      </c>
      <c r="G452" s="59" t="s">
        <v>25</v>
      </c>
      <c r="H452" s="59">
        <v>1</v>
      </c>
      <c r="I452" s="66">
        <v>46.15</v>
      </c>
      <c r="J452" s="66">
        <v>56.51</v>
      </c>
      <c r="K452" s="66">
        <v>56.51</v>
      </c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  <c r="AA452" s="53"/>
      <c r="AB452" s="53"/>
      <c r="AC452" s="53"/>
      <c r="AD452" s="53"/>
      <c r="AE452" s="53"/>
      <c r="AF452" s="53"/>
      <c r="AG452" s="53"/>
      <c r="AH452" s="53"/>
      <c r="AI452" s="53"/>
      <c r="AJ452" s="53"/>
      <c r="AK452" s="53"/>
      <c r="AL452" s="53"/>
      <c r="AM452" s="53"/>
      <c r="AN452" s="53"/>
      <c r="AO452" s="53"/>
      <c r="AP452" s="53"/>
      <c r="AQ452" s="53"/>
      <c r="AR452" s="53"/>
      <c r="AS452" s="53"/>
      <c r="AT452" s="53"/>
      <c r="AU452" s="53"/>
      <c r="AV452" s="53"/>
      <c r="AW452" s="53"/>
      <c r="AX452" s="53"/>
      <c r="AY452" s="53"/>
      <c r="AZ452" s="53"/>
      <c r="BA452" s="53"/>
      <c r="BB452" s="53"/>
      <c r="BC452" s="53"/>
      <c r="BD452" s="53"/>
      <c r="BE452" s="53"/>
      <c r="BF452" s="53"/>
      <c r="BG452" s="53"/>
      <c r="BH452" s="53"/>
      <c r="BI452" s="53"/>
      <c r="BJ452" s="53"/>
      <c r="BK452" s="53"/>
      <c r="BL452" s="53"/>
      <c r="BM452" s="53"/>
      <c r="BN452" s="53"/>
      <c r="BO452" s="53"/>
      <c r="BP452" s="53"/>
      <c r="BQ452" s="53"/>
      <c r="BR452" s="53"/>
      <c r="BS452" s="53"/>
      <c r="BT452" s="53"/>
      <c r="BU452" s="53"/>
      <c r="BV452" s="53"/>
      <c r="BW452" s="53"/>
      <c r="BX452" s="53"/>
      <c r="BY452" s="53"/>
      <c r="BZ452" s="53"/>
      <c r="CA452" s="53"/>
      <c r="CB452" s="53"/>
      <c r="CC452" s="53"/>
      <c r="CD452" s="53"/>
      <c r="CE452" s="53"/>
      <c r="CF452" s="53"/>
      <c r="CG452" s="53"/>
      <c r="CH452" s="53"/>
      <c r="CI452" s="53"/>
      <c r="CJ452" s="53"/>
      <c r="CK452" s="53"/>
      <c r="CL452" s="53"/>
      <c r="CM452" s="53"/>
      <c r="CN452" s="53"/>
      <c r="CO452" s="53"/>
      <c r="CP452" s="53"/>
      <c r="CQ452" s="53"/>
      <c r="CR452" s="53"/>
      <c r="CS452" s="53"/>
      <c r="CT452" s="53"/>
      <c r="CU452" s="53"/>
      <c r="CV452" s="53"/>
      <c r="CW452" s="53"/>
      <c r="CX452" s="53"/>
      <c r="CY452" s="53"/>
      <c r="CZ452" s="53"/>
      <c r="DA452" s="53"/>
      <c r="DB452" s="53"/>
      <c r="DC452" s="53"/>
      <c r="DD452" s="53"/>
      <c r="DE452" s="53"/>
      <c r="DF452" s="53"/>
      <c r="DG452" s="53"/>
      <c r="DH452" s="53"/>
      <c r="DI452" s="53"/>
      <c r="DJ452" s="53"/>
      <c r="DK452" s="53"/>
      <c r="DL452" s="53"/>
      <c r="DM452" s="53"/>
      <c r="DN452" s="53"/>
      <c r="DO452" s="53"/>
      <c r="DP452" s="53"/>
      <c r="DQ452" s="53"/>
      <c r="DR452" s="53"/>
      <c r="DS452" s="53"/>
      <c r="DT452" s="53"/>
      <c r="DU452" s="53"/>
      <c r="DV452" s="53"/>
      <c r="DW452" s="53"/>
      <c r="DX452" s="53"/>
      <c r="DY452" s="53"/>
      <c r="DZ452" s="53"/>
      <c r="EA452" s="53"/>
      <c r="EB452" s="53"/>
      <c r="EC452" s="53"/>
      <c r="ED452" s="53"/>
      <c r="EE452" s="53"/>
      <c r="EF452" s="53"/>
      <c r="EG452" s="53"/>
      <c r="EH452" s="53"/>
      <c r="EI452" s="53"/>
      <c r="EJ452" s="53"/>
      <c r="EK452" s="53"/>
      <c r="EL452" s="53"/>
      <c r="EM452" s="53"/>
      <c r="EN452" s="53"/>
      <c r="EO452" s="53"/>
      <c r="EP452" s="53"/>
      <c r="EQ452" s="53"/>
      <c r="ER452" s="53"/>
      <c r="ES452" s="53"/>
      <c r="ET452" s="53"/>
      <c r="EU452" s="53"/>
      <c r="EV452" s="53"/>
      <c r="EW452" s="53"/>
      <c r="EX452" s="53"/>
      <c r="EY452" s="53"/>
      <c r="EZ452" s="53"/>
      <c r="FA452" s="53"/>
    </row>
    <row r="453" customFormat="1" spans="1:157">
      <c r="A453" s="53"/>
      <c r="B453" s="57" t="s">
        <v>16</v>
      </c>
      <c r="C453" s="57" t="s">
        <v>1232</v>
      </c>
      <c r="D453" s="57" t="s">
        <v>27</v>
      </c>
      <c r="E453" s="57" t="s">
        <v>1233</v>
      </c>
      <c r="F453" s="57" t="s">
        <v>1234</v>
      </c>
      <c r="G453" s="59" t="s">
        <v>25</v>
      </c>
      <c r="H453" s="59">
        <v>2</v>
      </c>
      <c r="I453" s="66">
        <v>66.083628</v>
      </c>
      <c r="J453" s="66">
        <f>I453*22.47%+I453</f>
        <v>80.9326192116</v>
      </c>
      <c r="K453" s="66">
        <f>J453*H453</f>
        <v>161.8652384232</v>
      </c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  <c r="AA453" s="53"/>
      <c r="AB453" s="53"/>
      <c r="AC453" s="53"/>
      <c r="AD453" s="53"/>
      <c r="AE453" s="53"/>
      <c r="AF453" s="53"/>
      <c r="AG453" s="53"/>
      <c r="AH453" s="53"/>
      <c r="AI453" s="53"/>
      <c r="AJ453" s="53"/>
      <c r="AK453" s="53"/>
      <c r="AL453" s="53"/>
      <c r="AM453" s="53"/>
      <c r="AN453" s="53"/>
      <c r="AO453" s="53"/>
      <c r="AP453" s="53"/>
      <c r="AQ453" s="53"/>
      <c r="AR453" s="53"/>
      <c r="AS453" s="53"/>
      <c r="AT453" s="53"/>
      <c r="AU453" s="53"/>
      <c r="AV453" s="53"/>
      <c r="AW453" s="53"/>
      <c r="AX453" s="53"/>
      <c r="AY453" s="53"/>
      <c r="AZ453" s="53"/>
      <c r="BA453" s="53"/>
      <c r="BB453" s="53"/>
      <c r="BC453" s="53"/>
      <c r="BD453" s="53"/>
      <c r="BE453" s="53"/>
      <c r="BF453" s="53"/>
      <c r="BG453" s="53"/>
      <c r="BH453" s="53"/>
      <c r="BI453" s="53"/>
      <c r="BJ453" s="53"/>
      <c r="BK453" s="53"/>
      <c r="BL453" s="53"/>
      <c r="BM453" s="53"/>
      <c r="BN453" s="53"/>
      <c r="BO453" s="53"/>
      <c r="BP453" s="53"/>
      <c r="BQ453" s="53"/>
      <c r="BR453" s="53"/>
      <c r="BS453" s="53"/>
      <c r="BT453" s="53"/>
      <c r="BU453" s="53"/>
      <c r="BV453" s="53"/>
      <c r="BW453" s="53"/>
      <c r="BX453" s="53"/>
      <c r="BY453" s="53"/>
      <c r="BZ453" s="53"/>
      <c r="CA453" s="53"/>
      <c r="CB453" s="53"/>
      <c r="CC453" s="53"/>
      <c r="CD453" s="53"/>
      <c r="CE453" s="53"/>
      <c r="CF453" s="53"/>
      <c r="CG453" s="53"/>
      <c r="CH453" s="53"/>
      <c r="CI453" s="53"/>
      <c r="CJ453" s="53"/>
      <c r="CK453" s="53"/>
      <c r="CL453" s="53"/>
      <c r="CM453" s="53"/>
      <c r="CN453" s="53"/>
      <c r="CO453" s="53"/>
      <c r="CP453" s="53"/>
      <c r="CQ453" s="53"/>
      <c r="CR453" s="53"/>
      <c r="CS453" s="53"/>
      <c r="CT453" s="53"/>
      <c r="CU453" s="53"/>
      <c r="CV453" s="53"/>
      <c r="CW453" s="53"/>
      <c r="CX453" s="53"/>
      <c r="CY453" s="53"/>
      <c r="CZ453" s="53"/>
      <c r="DA453" s="53"/>
      <c r="DB453" s="53"/>
      <c r="DC453" s="53"/>
      <c r="DD453" s="53"/>
      <c r="DE453" s="53"/>
      <c r="DF453" s="53"/>
      <c r="DG453" s="53"/>
      <c r="DH453" s="53"/>
      <c r="DI453" s="53"/>
      <c r="DJ453" s="53"/>
      <c r="DK453" s="53"/>
      <c r="DL453" s="53"/>
      <c r="DM453" s="53"/>
      <c r="DN453" s="53"/>
      <c r="DO453" s="53"/>
      <c r="DP453" s="53"/>
      <c r="DQ453" s="53"/>
      <c r="DR453" s="53"/>
      <c r="DS453" s="53"/>
      <c r="DT453" s="53"/>
      <c r="DU453" s="53"/>
      <c r="DV453" s="53"/>
      <c r="DW453" s="53"/>
      <c r="DX453" s="53"/>
      <c r="DY453" s="53"/>
      <c r="DZ453" s="53"/>
      <c r="EA453" s="53"/>
      <c r="EB453" s="53"/>
      <c r="EC453" s="53"/>
      <c r="ED453" s="53"/>
      <c r="EE453" s="53"/>
      <c r="EF453" s="53"/>
      <c r="EG453" s="53"/>
      <c r="EH453" s="53"/>
      <c r="EI453" s="53"/>
      <c r="EJ453" s="53"/>
      <c r="EK453" s="53"/>
      <c r="EL453" s="53"/>
      <c r="EM453" s="53"/>
      <c r="EN453" s="53"/>
      <c r="EO453" s="53"/>
      <c r="EP453" s="53"/>
      <c r="EQ453" s="53"/>
      <c r="ER453" s="53"/>
      <c r="ES453" s="53"/>
      <c r="ET453" s="53"/>
      <c r="EU453" s="53"/>
      <c r="EV453" s="53"/>
      <c r="EW453" s="53"/>
      <c r="EX453" s="53"/>
      <c r="EY453" s="53"/>
      <c r="EZ453" s="53"/>
      <c r="FA453" s="53"/>
    </row>
    <row r="454" customFormat="1" spans="1:157">
      <c r="A454" s="53"/>
      <c r="B454" s="57" t="s">
        <v>16</v>
      </c>
      <c r="C454" s="57" t="s">
        <v>1235</v>
      </c>
      <c r="D454" s="57" t="s">
        <v>14</v>
      </c>
      <c r="E454" s="58" t="s">
        <v>1236</v>
      </c>
      <c r="F454" s="57" t="s">
        <v>1237</v>
      </c>
      <c r="G454" s="59" t="s">
        <v>25</v>
      </c>
      <c r="H454" s="59">
        <v>1</v>
      </c>
      <c r="I454" s="66">
        <v>188.27</v>
      </c>
      <c r="J454" s="66">
        <v>230.57</v>
      </c>
      <c r="K454" s="66">
        <v>230.57</v>
      </c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  <c r="AA454" s="53"/>
      <c r="AB454" s="53"/>
      <c r="AC454" s="53"/>
      <c r="AD454" s="53"/>
      <c r="AE454" s="53"/>
      <c r="AF454" s="53"/>
      <c r="AG454" s="53"/>
      <c r="AH454" s="53"/>
      <c r="AI454" s="53"/>
      <c r="AJ454" s="53"/>
      <c r="AK454" s="53"/>
      <c r="AL454" s="53"/>
      <c r="AM454" s="53"/>
      <c r="AN454" s="53"/>
      <c r="AO454" s="53"/>
      <c r="AP454" s="53"/>
      <c r="AQ454" s="53"/>
      <c r="AR454" s="53"/>
      <c r="AS454" s="53"/>
      <c r="AT454" s="53"/>
      <c r="AU454" s="53"/>
      <c r="AV454" s="53"/>
      <c r="AW454" s="53"/>
      <c r="AX454" s="53"/>
      <c r="AY454" s="53"/>
      <c r="AZ454" s="53"/>
      <c r="BA454" s="53"/>
      <c r="BB454" s="53"/>
      <c r="BC454" s="53"/>
      <c r="BD454" s="53"/>
      <c r="BE454" s="53"/>
      <c r="BF454" s="53"/>
      <c r="BG454" s="53"/>
      <c r="BH454" s="53"/>
      <c r="BI454" s="53"/>
      <c r="BJ454" s="53"/>
      <c r="BK454" s="53"/>
      <c r="BL454" s="53"/>
      <c r="BM454" s="53"/>
      <c r="BN454" s="53"/>
      <c r="BO454" s="53"/>
      <c r="BP454" s="53"/>
      <c r="BQ454" s="53"/>
      <c r="BR454" s="53"/>
      <c r="BS454" s="53"/>
      <c r="BT454" s="53"/>
      <c r="BU454" s="53"/>
      <c r="BV454" s="53"/>
      <c r="BW454" s="53"/>
      <c r="BX454" s="53"/>
      <c r="BY454" s="53"/>
      <c r="BZ454" s="53"/>
      <c r="CA454" s="53"/>
      <c r="CB454" s="53"/>
      <c r="CC454" s="53"/>
      <c r="CD454" s="53"/>
      <c r="CE454" s="53"/>
      <c r="CF454" s="53"/>
      <c r="CG454" s="53"/>
      <c r="CH454" s="53"/>
      <c r="CI454" s="53"/>
      <c r="CJ454" s="53"/>
      <c r="CK454" s="53"/>
      <c r="CL454" s="53"/>
      <c r="CM454" s="53"/>
      <c r="CN454" s="53"/>
      <c r="CO454" s="53"/>
      <c r="CP454" s="53"/>
      <c r="CQ454" s="53"/>
      <c r="CR454" s="53"/>
      <c r="CS454" s="53"/>
      <c r="CT454" s="53"/>
      <c r="CU454" s="53"/>
      <c r="CV454" s="53"/>
      <c r="CW454" s="53"/>
      <c r="CX454" s="53"/>
      <c r="CY454" s="53"/>
      <c r="CZ454" s="53"/>
      <c r="DA454" s="53"/>
      <c r="DB454" s="53"/>
      <c r="DC454" s="53"/>
      <c r="DD454" s="53"/>
      <c r="DE454" s="53"/>
      <c r="DF454" s="53"/>
      <c r="DG454" s="53"/>
      <c r="DH454" s="53"/>
      <c r="DI454" s="53"/>
      <c r="DJ454" s="53"/>
      <c r="DK454" s="53"/>
      <c r="DL454" s="53"/>
      <c r="DM454" s="53"/>
      <c r="DN454" s="53"/>
      <c r="DO454" s="53"/>
      <c r="DP454" s="53"/>
      <c r="DQ454" s="53"/>
      <c r="DR454" s="53"/>
      <c r="DS454" s="53"/>
      <c r="DT454" s="53"/>
      <c r="DU454" s="53"/>
      <c r="DV454" s="53"/>
      <c r="DW454" s="53"/>
      <c r="DX454" s="53"/>
      <c r="DY454" s="53"/>
      <c r="DZ454" s="53"/>
      <c r="EA454" s="53"/>
      <c r="EB454" s="53"/>
      <c r="EC454" s="53"/>
      <c r="ED454" s="53"/>
      <c r="EE454" s="53"/>
      <c r="EF454" s="53"/>
      <c r="EG454" s="53"/>
      <c r="EH454" s="53"/>
      <c r="EI454" s="53"/>
      <c r="EJ454" s="53"/>
      <c r="EK454" s="53"/>
      <c r="EL454" s="53"/>
      <c r="EM454" s="53"/>
      <c r="EN454" s="53"/>
      <c r="EO454" s="53"/>
      <c r="EP454" s="53"/>
      <c r="EQ454" s="53"/>
      <c r="ER454" s="53"/>
      <c r="ES454" s="53"/>
      <c r="ET454" s="53"/>
      <c r="EU454" s="53"/>
      <c r="EV454" s="53"/>
      <c r="EW454" s="53"/>
      <c r="EX454" s="53"/>
      <c r="EY454" s="53"/>
      <c r="EZ454" s="53"/>
      <c r="FA454" s="53"/>
    </row>
    <row r="455" customFormat="1" spans="1:157">
      <c r="A455" s="53"/>
      <c r="B455" s="57" t="s">
        <v>16</v>
      </c>
      <c r="C455" s="57" t="s">
        <v>1238</v>
      </c>
      <c r="D455" s="57" t="s">
        <v>27</v>
      </c>
      <c r="E455" s="57" t="s">
        <v>1239</v>
      </c>
      <c r="F455" s="57" t="s">
        <v>1240</v>
      </c>
      <c r="G455" s="59" t="s">
        <v>25</v>
      </c>
      <c r="H455" s="59">
        <v>1</v>
      </c>
      <c r="I455" s="66">
        <v>246.207</v>
      </c>
      <c r="J455" s="66">
        <f>I455*22.47%+I455</f>
        <v>301.5297129</v>
      </c>
      <c r="K455" s="66">
        <f>J455*H455</f>
        <v>301.5297129</v>
      </c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  <c r="AA455" s="53"/>
      <c r="AB455" s="53"/>
      <c r="AC455" s="53"/>
      <c r="AD455" s="53"/>
      <c r="AE455" s="53"/>
      <c r="AF455" s="53"/>
      <c r="AG455" s="53"/>
      <c r="AH455" s="53"/>
      <c r="AI455" s="53"/>
      <c r="AJ455" s="53"/>
      <c r="AK455" s="53"/>
      <c r="AL455" s="53"/>
      <c r="AM455" s="53"/>
      <c r="AN455" s="53"/>
      <c r="AO455" s="53"/>
      <c r="AP455" s="53"/>
      <c r="AQ455" s="53"/>
      <c r="AR455" s="53"/>
      <c r="AS455" s="53"/>
      <c r="AT455" s="53"/>
      <c r="AU455" s="53"/>
      <c r="AV455" s="53"/>
      <c r="AW455" s="53"/>
      <c r="AX455" s="53"/>
      <c r="AY455" s="53"/>
      <c r="AZ455" s="53"/>
      <c r="BA455" s="53"/>
      <c r="BB455" s="53"/>
      <c r="BC455" s="53"/>
      <c r="BD455" s="53"/>
      <c r="BE455" s="53"/>
      <c r="BF455" s="53"/>
      <c r="BG455" s="53"/>
      <c r="BH455" s="53"/>
      <c r="BI455" s="53"/>
      <c r="BJ455" s="53"/>
      <c r="BK455" s="53"/>
      <c r="BL455" s="53"/>
      <c r="BM455" s="53"/>
      <c r="BN455" s="53"/>
      <c r="BO455" s="53"/>
      <c r="BP455" s="53"/>
      <c r="BQ455" s="53"/>
      <c r="BR455" s="53"/>
      <c r="BS455" s="53"/>
      <c r="BT455" s="53"/>
      <c r="BU455" s="53"/>
      <c r="BV455" s="53"/>
      <c r="BW455" s="53"/>
      <c r="BX455" s="53"/>
      <c r="BY455" s="53"/>
      <c r="BZ455" s="53"/>
      <c r="CA455" s="53"/>
      <c r="CB455" s="53"/>
      <c r="CC455" s="53"/>
      <c r="CD455" s="53"/>
      <c r="CE455" s="53"/>
      <c r="CF455" s="53"/>
      <c r="CG455" s="53"/>
      <c r="CH455" s="53"/>
      <c r="CI455" s="53"/>
      <c r="CJ455" s="53"/>
      <c r="CK455" s="53"/>
      <c r="CL455" s="53"/>
      <c r="CM455" s="53"/>
      <c r="CN455" s="53"/>
      <c r="CO455" s="53"/>
      <c r="CP455" s="53"/>
      <c r="CQ455" s="53"/>
      <c r="CR455" s="53"/>
      <c r="CS455" s="53"/>
      <c r="CT455" s="53"/>
      <c r="CU455" s="53"/>
      <c r="CV455" s="53"/>
      <c r="CW455" s="53"/>
      <c r="CX455" s="53"/>
      <c r="CY455" s="53"/>
      <c r="CZ455" s="53"/>
      <c r="DA455" s="53"/>
      <c r="DB455" s="53"/>
      <c r="DC455" s="53"/>
      <c r="DD455" s="53"/>
      <c r="DE455" s="53"/>
      <c r="DF455" s="53"/>
      <c r="DG455" s="53"/>
      <c r="DH455" s="53"/>
      <c r="DI455" s="53"/>
      <c r="DJ455" s="53"/>
      <c r="DK455" s="53"/>
      <c r="DL455" s="53"/>
      <c r="DM455" s="53"/>
      <c r="DN455" s="53"/>
      <c r="DO455" s="53"/>
      <c r="DP455" s="53"/>
      <c r="DQ455" s="53"/>
      <c r="DR455" s="53"/>
      <c r="DS455" s="53"/>
      <c r="DT455" s="53"/>
      <c r="DU455" s="53"/>
      <c r="DV455" s="53"/>
      <c r="DW455" s="53"/>
      <c r="DX455" s="53"/>
      <c r="DY455" s="53"/>
      <c r="DZ455" s="53"/>
      <c r="EA455" s="53"/>
      <c r="EB455" s="53"/>
      <c r="EC455" s="53"/>
      <c r="ED455" s="53"/>
      <c r="EE455" s="53"/>
      <c r="EF455" s="53"/>
      <c r="EG455" s="53"/>
      <c r="EH455" s="53"/>
      <c r="EI455" s="53"/>
      <c r="EJ455" s="53"/>
      <c r="EK455" s="53"/>
      <c r="EL455" s="53"/>
      <c r="EM455" s="53"/>
      <c r="EN455" s="53"/>
      <c r="EO455" s="53"/>
      <c r="EP455" s="53"/>
      <c r="EQ455" s="53"/>
      <c r="ER455" s="53"/>
      <c r="ES455" s="53"/>
      <c r="ET455" s="53"/>
      <c r="EU455" s="53"/>
      <c r="EV455" s="53"/>
      <c r="EW455" s="53"/>
      <c r="EX455" s="53"/>
      <c r="EY455" s="53"/>
      <c r="EZ455" s="53"/>
      <c r="FA455" s="53"/>
    </row>
    <row r="456" customFormat="1" spans="1:157">
      <c r="A456" s="53"/>
      <c r="B456" s="57" t="s">
        <v>16</v>
      </c>
      <c r="C456" s="57" t="s">
        <v>1241</v>
      </c>
      <c r="D456" s="57" t="s">
        <v>27</v>
      </c>
      <c r="E456" s="57" t="s">
        <v>1242</v>
      </c>
      <c r="F456" s="57" t="s">
        <v>1243</v>
      </c>
      <c r="G456" s="59" t="s">
        <v>25</v>
      </c>
      <c r="H456" s="59">
        <v>3</v>
      </c>
      <c r="I456" s="66">
        <v>211.27899</v>
      </c>
      <c r="J456" s="66">
        <f>I456*22.47%+I456</f>
        <v>258.753379053</v>
      </c>
      <c r="K456" s="66">
        <f>J456*H456</f>
        <v>776.260137159</v>
      </c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  <c r="AA456" s="53"/>
      <c r="AB456" s="53"/>
      <c r="AC456" s="53"/>
      <c r="AD456" s="53"/>
      <c r="AE456" s="53"/>
      <c r="AF456" s="53"/>
      <c r="AG456" s="53"/>
      <c r="AH456" s="53"/>
      <c r="AI456" s="53"/>
      <c r="AJ456" s="53"/>
      <c r="AK456" s="53"/>
      <c r="AL456" s="53"/>
      <c r="AM456" s="53"/>
      <c r="AN456" s="53"/>
      <c r="AO456" s="53"/>
      <c r="AP456" s="53"/>
      <c r="AQ456" s="53"/>
      <c r="AR456" s="53"/>
      <c r="AS456" s="53"/>
      <c r="AT456" s="53"/>
      <c r="AU456" s="53"/>
      <c r="AV456" s="53"/>
      <c r="AW456" s="53"/>
      <c r="AX456" s="53"/>
      <c r="AY456" s="53"/>
      <c r="AZ456" s="53"/>
      <c r="BA456" s="53"/>
      <c r="BB456" s="53"/>
      <c r="BC456" s="53"/>
      <c r="BD456" s="53"/>
      <c r="BE456" s="53"/>
      <c r="BF456" s="53"/>
      <c r="BG456" s="53"/>
      <c r="BH456" s="53"/>
      <c r="BI456" s="53"/>
      <c r="BJ456" s="53"/>
      <c r="BK456" s="53"/>
      <c r="BL456" s="53"/>
      <c r="BM456" s="53"/>
      <c r="BN456" s="53"/>
      <c r="BO456" s="53"/>
      <c r="BP456" s="53"/>
      <c r="BQ456" s="53"/>
      <c r="BR456" s="53"/>
      <c r="BS456" s="53"/>
      <c r="BT456" s="53"/>
      <c r="BU456" s="53"/>
      <c r="BV456" s="53"/>
      <c r="BW456" s="53"/>
      <c r="BX456" s="53"/>
      <c r="BY456" s="53"/>
      <c r="BZ456" s="53"/>
      <c r="CA456" s="53"/>
      <c r="CB456" s="53"/>
      <c r="CC456" s="53"/>
      <c r="CD456" s="53"/>
      <c r="CE456" s="53"/>
      <c r="CF456" s="53"/>
      <c r="CG456" s="53"/>
      <c r="CH456" s="53"/>
      <c r="CI456" s="53"/>
      <c r="CJ456" s="53"/>
      <c r="CK456" s="53"/>
      <c r="CL456" s="53"/>
      <c r="CM456" s="53"/>
      <c r="CN456" s="53"/>
      <c r="CO456" s="53"/>
      <c r="CP456" s="53"/>
      <c r="CQ456" s="53"/>
      <c r="CR456" s="53"/>
      <c r="CS456" s="53"/>
      <c r="CT456" s="53"/>
      <c r="CU456" s="53"/>
      <c r="CV456" s="53"/>
      <c r="CW456" s="53"/>
      <c r="CX456" s="53"/>
      <c r="CY456" s="53"/>
      <c r="CZ456" s="53"/>
      <c r="DA456" s="53"/>
      <c r="DB456" s="53"/>
      <c r="DC456" s="53"/>
      <c r="DD456" s="53"/>
      <c r="DE456" s="53"/>
      <c r="DF456" s="53"/>
      <c r="DG456" s="53"/>
      <c r="DH456" s="53"/>
      <c r="DI456" s="53"/>
      <c r="DJ456" s="53"/>
      <c r="DK456" s="53"/>
      <c r="DL456" s="53"/>
      <c r="DM456" s="53"/>
      <c r="DN456" s="53"/>
      <c r="DO456" s="53"/>
      <c r="DP456" s="53"/>
      <c r="DQ456" s="53"/>
      <c r="DR456" s="53"/>
      <c r="DS456" s="53"/>
      <c r="DT456" s="53"/>
      <c r="DU456" s="53"/>
      <c r="DV456" s="53"/>
      <c r="DW456" s="53"/>
      <c r="DX456" s="53"/>
      <c r="DY456" s="53"/>
      <c r="DZ456" s="53"/>
      <c r="EA456" s="53"/>
      <c r="EB456" s="53"/>
      <c r="EC456" s="53"/>
      <c r="ED456" s="53"/>
      <c r="EE456" s="53"/>
      <c r="EF456" s="53"/>
      <c r="EG456" s="53"/>
      <c r="EH456" s="53"/>
      <c r="EI456" s="53"/>
      <c r="EJ456" s="53"/>
      <c r="EK456" s="53"/>
      <c r="EL456" s="53"/>
      <c r="EM456" s="53"/>
      <c r="EN456" s="53"/>
      <c r="EO456" s="53"/>
      <c r="EP456" s="53"/>
      <c r="EQ456" s="53"/>
      <c r="ER456" s="53"/>
      <c r="ES456" s="53"/>
      <c r="ET456" s="53"/>
      <c r="EU456" s="53"/>
      <c r="EV456" s="53"/>
      <c r="EW456" s="53"/>
      <c r="EX456" s="53"/>
      <c r="EY456" s="53"/>
      <c r="EZ456" s="53"/>
      <c r="FA456" s="53"/>
    </row>
    <row r="457" customFormat="1" spans="1:157">
      <c r="A457" s="53"/>
      <c r="B457" s="57" t="s">
        <v>16</v>
      </c>
      <c r="C457" s="57" t="s">
        <v>1244</v>
      </c>
      <c r="D457" s="57" t="s">
        <v>27</v>
      </c>
      <c r="E457" s="57" t="s">
        <v>1245</v>
      </c>
      <c r="F457" s="57" t="s">
        <v>1246</v>
      </c>
      <c r="G457" s="59" t="s">
        <v>25</v>
      </c>
      <c r="H457" s="59">
        <v>2</v>
      </c>
      <c r="I457" s="66">
        <v>231.367812</v>
      </c>
      <c r="J457" s="66">
        <f>I457*22.47%+I457</f>
        <v>283.3561593564</v>
      </c>
      <c r="K457" s="66">
        <f>J457*H457</f>
        <v>566.7123187128</v>
      </c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  <c r="AA457" s="53"/>
      <c r="AB457" s="53"/>
      <c r="AC457" s="53"/>
      <c r="AD457" s="53"/>
      <c r="AE457" s="53"/>
      <c r="AF457" s="53"/>
      <c r="AG457" s="53"/>
      <c r="AH457" s="53"/>
      <c r="AI457" s="53"/>
      <c r="AJ457" s="53"/>
      <c r="AK457" s="53"/>
      <c r="AL457" s="53"/>
      <c r="AM457" s="53"/>
      <c r="AN457" s="53"/>
      <c r="AO457" s="53"/>
      <c r="AP457" s="53"/>
      <c r="AQ457" s="53"/>
      <c r="AR457" s="53"/>
      <c r="AS457" s="53"/>
      <c r="AT457" s="53"/>
      <c r="AU457" s="53"/>
      <c r="AV457" s="53"/>
      <c r="AW457" s="53"/>
      <c r="AX457" s="53"/>
      <c r="AY457" s="53"/>
      <c r="AZ457" s="53"/>
      <c r="BA457" s="53"/>
      <c r="BB457" s="53"/>
      <c r="BC457" s="53"/>
      <c r="BD457" s="53"/>
      <c r="BE457" s="53"/>
      <c r="BF457" s="53"/>
      <c r="BG457" s="53"/>
      <c r="BH457" s="53"/>
      <c r="BI457" s="53"/>
      <c r="BJ457" s="53"/>
      <c r="BK457" s="53"/>
      <c r="BL457" s="53"/>
      <c r="BM457" s="53"/>
      <c r="BN457" s="53"/>
      <c r="BO457" s="53"/>
      <c r="BP457" s="53"/>
      <c r="BQ457" s="53"/>
      <c r="BR457" s="53"/>
      <c r="BS457" s="53"/>
      <c r="BT457" s="53"/>
      <c r="BU457" s="53"/>
      <c r="BV457" s="53"/>
      <c r="BW457" s="53"/>
      <c r="BX457" s="53"/>
      <c r="BY457" s="53"/>
      <c r="BZ457" s="53"/>
      <c r="CA457" s="53"/>
      <c r="CB457" s="53"/>
      <c r="CC457" s="53"/>
      <c r="CD457" s="53"/>
      <c r="CE457" s="53"/>
      <c r="CF457" s="53"/>
      <c r="CG457" s="53"/>
      <c r="CH457" s="53"/>
      <c r="CI457" s="53"/>
      <c r="CJ457" s="53"/>
      <c r="CK457" s="53"/>
      <c r="CL457" s="53"/>
      <c r="CM457" s="53"/>
      <c r="CN457" s="53"/>
      <c r="CO457" s="53"/>
      <c r="CP457" s="53"/>
      <c r="CQ457" s="53"/>
      <c r="CR457" s="53"/>
      <c r="CS457" s="53"/>
      <c r="CT457" s="53"/>
      <c r="CU457" s="53"/>
      <c r="CV457" s="53"/>
      <c r="CW457" s="53"/>
      <c r="CX457" s="53"/>
      <c r="CY457" s="53"/>
      <c r="CZ457" s="53"/>
      <c r="DA457" s="53"/>
      <c r="DB457" s="53"/>
      <c r="DC457" s="53"/>
      <c r="DD457" s="53"/>
      <c r="DE457" s="53"/>
      <c r="DF457" s="53"/>
      <c r="DG457" s="53"/>
      <c r="DH457" s="53"/>
      <c r="DI457" s="53"/>
      <c r="DJ457" s="53"/>
      <c r="DK457" s="53"/>
      <c r="DL457" s="53"/>
      <c r="DM457" s="53"/>
      <c r="DN457" s="53"/>
      <c r="DO457" s="53"/>
      <c r="DP457" s="53"/>
      <c r="DQ457" s="53"/>
      <c r="DR457" s="53"/>
      <c r="DS457" s="53"/>
      <c r="DT457" s="53"/>
      <c r="DU457" s="53"/>
      <c r="DV457" s="53"/>
      <c r="DW457" s="53"/>
      <c r="DX457" s="53"/>
      <c r="DY457" s="53"/>
      <c r="DZ457" s="53"/>
      <c r="EA457" s="53"/>
      <c r="EB457" s="53"/>
      <c r="EC457" s="53"/>
      <c r="ED457" s="53"/>
      <c r="EE457" s="53"/>
      <c r="EF457" s="53"/>
      <c r="EG457" s="53"/>
      <c r="EH457" s="53"/>
      <c r="EI457" s="53"/>
      <c r="EJ457" s="53"/>
      <c r="EK457" s="53"/>
      <c r="EL457" s="53"/>
      <c r="EM457" s="53"/>
      <c r="EN457" s="53"/>
      <c r="EO457" s="53"/>
      <c r="EP457" s="53"/>
      <c r="EQ457" s="53"/>
      <c r="ER457" s="53"/>
      <c r="ES457" s="53"/>
      <c r="ET457" s="53"/>
      <c r="EU457" s="53"/>
      <c r="EV457" s="53"/>
      <c r="EW457" s="53"/>
      <c r="EX457" s="53"/>
      <c r="EY457" s="53"/>
      <c r="EZ457" s="53"/>
      <c r="FA457" s="53"/>
    </row>
    <row r="458" customFormat="1" spans="1:157">
      <c r="A458" s="53"/>
      <c r="B458" s="57" t="s">
        <v>16</v>
      </c>
      <c r="C458" s="57" t="s">
        <v>1247</v>
      </c>
      <c r="D458" s="57" t="s">
        <v>14</v>
      </c>
      <c r="E458" s="58" t="s">
        <v>1248</v>
      </c>
      <c r="F458" s="57" t="s">
        <v>1249</v>
      </c>
      <c r="G458" s="59" t="s">
        <v>25</v>
      </c>
      <c r="H458" s="59">
        <v>2</v>
      </c>
      <c r="I458" s="66">
        <v>242.41</v>
      </c>
      <c r="J458" s="66">
        <v>296.87</v>
      </c>
      <c r="K458" s="66">
        <v>593.74</v>
      </c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  <c r="AA458" s="53"/>
      <c r="AB458" s="53"/>
      <c r="AC458" s="53"/>
      <c r="AD458" s="53"/>
      <c r="AE458" s="53"/>
      <c r="AF458" s="53"/>
      <c r="AG458" s="53"/>
      <c r="AH458" s="53"/>
      <c r="AI458" s="53"/>
      <c r="AJ458" s="53"/>
      <c r="AK458" s="53"/>
      <c r="AL458" s="53"/>
      <c r="AM458" s="53"/>
      <c r="AN458" s="53"/>
      <c r="AO458" s="53"/>
      <c r="AP458" s="53"/>
      <c r="AQ458" s="53"/>
      <c r="AR458" s="53"/>
      <c r="AS458" s="53"/>
      <c r="AT458" s="53"/>
      <c r="AU458" s="53"/>
      <c r="AV458" s="53"/>
      <c r="AW458" s="53"/>
      <c r="AX458" s="53"/>
      <c r="AY458" s="53"/>
      <c r="AZ458" s="53"/>
      <c r="BA458" s="53"/>
      <c r="BB458" s="53"/>
      <c r="BC458" s="53"/>
      <c r="BD458" s="53"/>
      <c r="BE458" s="53"/>
      <c r="BF458" s="53"/>
      <c r="BG458" s="53"/>
      <c r="BH458" s="53"/>
      <c r="BI458" s="53"/>
      <c r="BJ458" s="53"/>
      <c r="BK458" s="53"/>
      <c r="BL458" s="53"/>
      <c r="BM458" s="53"/>
      <c r="BN458" s="53"/>
      <c r="BO458" s="53"/>
      <c r="BP458" s="53"/>
      <c r="BQ458" s="53"/>
      <c r="BR458" s="53"/>
      <c r="BS458" s="53"/>
      <c r="BT458" s="53"/>
      <c r="BU458" s="53"/>
      <c r="BV458" s="53"/>
      <c r="BW458" s="53"/>
      <c r="BX458" s="53"/>
      <c r="BY458" s="53"/>
      <c r="BZ458" s="53"/>
      <c r="CA458" s="53"/>
      <c r="CB458" s="53"/>
      <c r="CC458" s="53"/>
      <c r="CD458" s="53"/>
      <c r="CE458" s="53"/>
      <c r="CF458" s="53"/>
      <c r="CG458" s="53"/>
      <c r="CH458" s="53"/>
      <c r="CI458" s="53"/>
      <c r="CJ458" s="53"/>
      <c r="CK458" s="53"/>
      <c r="CL458" s="53"/>
      <c r="CM458" s="53"/>
      <c r="CN458" s="53"/>
      <c r="CO458" s="53"/>
      <c r="CP458" s="53"/>
      <c r="CQ458" s="53"/>
      <c r="CR458" s="53"/>
      <c r="CS458" s="53"/>
      <c r="CT458" s="53"/>
      <c r="CU458" s="53"/>
      <c r="CV458" s="53"/>
      <c r="CW458" s="53"/>
      <c r="CX458" s="53"/>
      <c r="CY458" s="53"/>
      <c r="CZ458" s="53"/>
      <c r="DA458" s="53"/>
      <c r="DB458" s="53"/>
      <c r="DC458" s="53"/>
      <c r="DD458" s="53"/>
      <c r="DE458" s="53"/>
      <c r="DF458" s="53"/>
      <c r="DG458" s="53"/>
      <c r="DH458" s="53"/>
      <c r="DI458" s="53"/>
      <c r="DJ458" s="53"/>
      <c r="DK458" s="53"/>
      <c r="DL458" s="53"/>
      <c r="DM458" s="53"/>
      <c r="DN458" s="53"/>
      <c r="DO458" s="53"/>
      <c r="DP458" s="53"/>
      <c r="DQ458" s="53"/>
      <c r="DR458" s="53"/>
      <c r="DS458" s="53"/>
      <c r="DT458" s="53"/>
      <c r="DU458" s="53"/>
      <c r="DV458" s="53"/>
      <c r="DW458" s="53"/>
      <c r="DX458" s="53"/>
      <c r="DY458" s="53"/>
      <c r="DZ458" s="53"/>
      <c r="EA458" s="53"/>
      <c r="EB458" s="53"/>
      <c r="EC458" s="53"/>
      <c r="ED458" s="53"/>
      <c r="EE458" s="53"/>
      <c r="EF458" s="53"/>
      <c r="EG458" s="53"/>
      <c r="EH458" s="53"/>
      <c r="EI458" s="53"/>
      <c r="EJ458" s="53"/>
      <c r="EK458" s="53"/>
      <c r="EL458" s="53"/>
      <c r="EM458" s="53"/>
      <c r="EN458" s="53"/>
      <c r="EO458" s="53"/>
      <c r="EP458" s="53"/>
      <c r="EQ458" s="53"/>
      <c r="ER458" s="53"/>
      <c r="ES458" s="53"/>
      <c r="ET458" s="53"/>
      <c r="EU458" s="53"/>
      <c r="EV458" s="53"/>
      <c r="EW458" s="53"/>
      <c r="EX458" s="53"/>
      <c r="EY458" s="53"/>
      <c r="EZ458" s="53"/>
      <c r="FA458" s="53"/>
    </row>
    <row r="459" customFormat="1" spans="1:157">
      <c r="A459" s="53"/>
      <c r="B459" s="57" t="s">
        <v>16</v>
      </c>
      <c r="C459" s="57" t="s">
        <v>1250</v>
      </c>
      <c r="D459" s="57" t="s">
        <v>14</v>
      </c>
      <c r="E459" s="58" t="s">
        <v>1251</v>
      </c>
      <c r="F459" s="57" t="s">
        <v>1252</v>
      </c>
      <c r="G459" s="59" t="s">
        <v>25</v>
      </c>
      <c r="H459" s="59">
        <v>3</v>
      </c>
      <c r="I459" s="66">
        <v>68.26</v>
      </c>
      <c r="J459" s="66">
        <v>83.59</v>
      </c>
      <c r="K459" s="66">
        <v>250.77</v>
      </c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  <c r="AA459" s="53"/>
      <c r="AB459" s="53"/>
      <c r="AC459" s="53"/>
      <c r="AD459" s="53"/>
      <c r="AE459" s="53"/>
      <c r="AF459" s="53"/>
      <c r="AG459" s="53"/>
      <c r="AH459" s="53"/>
      <c r="AI459" s="53"/>
      <c r="AJ459" s="53"/>
      <c r="AK459" s="53"/>
      <c r="AL459" s="53"/>
      <c r="AM459" s="53"/>
      <c r="AN459" s="53"/>
      <c r="AO459" s="53"/>
      <c r="AP459" s="53"/>
      <c r="AQ459" s="53"/>
      <c r="AR459" s="53"/>
      <c r="AS459" s="53"/>
      <c r="AT459" s="53"/>
      <c r="AU459" s="53"/>
      <c r="AV459" s="53"/>
      <c r="AW459" s="53"/>
      <c r="AX459" s="53"/>
      <c r="AY459" s="53"/>
      <c r="AZ459" s="53"/>
      <c r="BA459" s="53"/>
      <c r="BB459" s="53"/>
      <c r="BC459" s="53"/>
      <c r="BD459" s="53"/>
      <c r="BE459" s="53"/>
      <c r="BF459" s="53"/>
      <c r="BG459" s="53"/>
      <c r="BH459" s="53"/>
      <c r="BI459" s="53"/>
      <c r="BJ459" s="53"/>
      <c r="BK459" s="53"/>
      <c r="BL459" s="53"/>
      <c r="BM459" s="53"/>
      <c r="BN459" s="53"/>
      <c r="BO459" s="53"/>
      <c r="BP459" s="53"/>
      <c r="BQ459" s="53"/>
      <c r="BR459" s="53"/>
      <c r="BS459" s="53"/>
      <c r="BT459" s="53"/>
      <c r="BU459" s="53"/>
      <c r="BV459" s="53"/>
      <c r="BW459" s="53"/>
      <c r="BX459" s="53"/>
      <c r="BY459" s="53"/>
      <c r="BZ459" s="53"/>
      <c r="CA459" s="53"/>
      <c r="CB459" s="53"/>
      <c r="CC459" s="53"/>
      <c r="CD459" s="53"/>
      <c r="CE459" s="53"/>
      <c r="CF459" s="53"/>
      <c r="CG459" s="53"/>
      <c r="CH459" s="53"/>
      <c r="CI459" s="53"/>
      <c r="CJ459" s="53"/>
      <c r="CK459" s="53"/>
      <c r="CL459" s="53"/>
      <c r="CM459" s="53"/>
      <c r="CN459" s="53"/>
      <c r="CO459" s="53"/>
      <c r="CP459" s="53"/>
      <c r="CQ459" s="53"/>
      <c r="CR459" s="53"/>
      <c r="CS459" s="53"/>
      <c r="CT459" s="53"/>
      <c r="CU459" s="53"/>
      <c r="CV459" s="53"/>
      <c r="CW459" s="53"/>
      <c r="CX459" s="53"/>
      <c r="CY459" s="53"/>
      <c r="CZ459" s="53"/>
      <c r="DA459" s="53"/>
      <c r="DB459" s="53"/>
      <c r="DC459" s="53"/>
      <c r="DD459" s="53"/>
      <c r="DE459" s="53"/>
      <c r="DF459" s="53"/>
      <c r="DG459" s="53"/>
      <c r="DH459" s="53"/>
      <c r="DI459" s="53"/>
      <c r="DJ459" s="53"/>
      <c r="DK459" s="53"/>
      <c r="DL459" s="53"/>
      <c r="DM459" s="53"/>
      <c r="DN459" s="53"/>
      <c r="DO459" s="53"/>
      <c r="DP459" s="53"/>
      <c r="DQ459" s="53"/>
      <c r="DR459" s="53"/>
      <c r="DS459" s="53"/>
      <c r="DT459" s="53"/>
      <c r="DU459" s="53"/>
      <c r="DV459" s="53"/>
      <c r="DW459" s="53"/>
      <c r="DX459" s="53"/>
      <c r="DY459" s="53"/>
      <c r="DZ459" s="53"/>
      <c r="EA459" s="53"/>
      <c r="EB459" s="53"/>
      <c r="EC459" s="53"/>
      <c r="ED459" s="53"/>
      <c r="EE459" s="53"/>
      <c r="EF459" s="53"/>
      <c r="EG459" s="53"/>
      <c r="EH459" s="53"/>
      <c r="EI459" s="53"/>
      <c r="EJ459" s="53"/>
      <c r="EK459" s="53"/>
      <c r="EL459" s="53"/>
      <c r="EM459" s="53"/>
      <c r="EN459" s="53"/>
      <c r="EO459" s="53"/>
      <c r="EP459" s="53"/>
      <c r="EQ459" s="53"/>
      <c r="ER459" s="53"/>
      <c r="ES459" s="53"/>
      <c r="ET459" s="53"/>
      <c r="EU459" s="53"/>
      <c r="EV459" s="53"/>
      <c r="EW459" s="53"/>
      <c r="EX459" s="53"/>
      <c r="EY459" s="53"/>
      <c r="EZ459" s="53"/>
      <c r="FA459" s="53"/>
    </row>
    <row r="460" customFormat="1" spans="1:157">
      <c r="A460" s="53"/>
      <c r="B460" s="57" t="s">
        <v>16</v>
      </c>
      <c r="C460" s="57" t="s">
        <v>1253</v>
      </c>
      <c r="D460" s="57" t="s">
        <v>27</v>
      </c>
      <c r="E460" s="57" t="s">
        <v>1254</v>
      </c>
      <c r="F460" s="57" t="s">
        <v>1255</v>
      </c>
      <c r="G460" s="59" t="s">
        <v>25</v>
      </c>
      <c r="H460" s="59">
        <v>1</v>
      </c>
      <c r="I460" s="66">
        <v>67.986516</v>
      </c>
      <c r="J460" s="66">
        <f>I460*22.47%+I460</f>
        <v>83.2630861452</v>
      </c>
      <c r="K460" s="66">
        <f>J460*H460</f>
        <v>83.2630861452</v>
      </c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  <c r="AA460" s="53"/>
      <c r="AB460" s="53"/>
      <c r="AC460" s="53"/>
      <c r="AD460" s="53"/>
      <c r="AE460" s="53"/>
      <c r="AF460" s="53"/>
      <c r="AG460" s="53"/>
      <c r="AH460" s="53"/>
      <c r="AI460" s="53"/>
      <c r="AJ460" s="53"/>
      <c r="AK460" s="53"/>
      <c r="AL460" s="53"/>
      <c r="AM460" s="53"/>
      <c r="AN460" s="53"/>
      <c r="AO460" s="53"/>
      <c r="AP460" s="53"/>
      <c r="AQ460" s="53"/>
      <c r="AR460" s="53"/>
      <c r="AS460" s="53"/>
      <c r="AT460" s="53"/>
      <c r="AU460" s="53"/>
      <c r="AV460" s="53"/>
      <c r="AW460" s="53"/>
      <c r="AX460" s="53"/>
      <c r="AY460" s="53"/>
      <c r="AZ460" s="53"/>
      <c r="BA460" s="53"/>
      <c r="BB460" s="53"/>
      <c r="BC460" s="53"/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3"/>
      <c r="DE460" s="53"/>
      <c r="DF460" s="53"/>
      <c r="DG460" s="53"/>
      <c r="DH460" s="53"/>
      <c r="DI460" s="53"/>
      <c r="DJ460" s="53"/>
      <c r="DK460" s="53"/>
      <c r="DL460" s="53"/>
      <c r="DM460" s="53"/>
      <c r="DN460" s="53"/>
      <c r="DO460" s="53"/>
      <c r="DP460" s="53"/>
      <c r="DQ460" s="53"/>
      <c r="DR460" s="53"/>
      <c r="DS460" s="53"/>
      <c r="DT460" s="53"/>
      <c r="DU460" s="53"/>
      <c r="DV460" s="53"/>
      <c r="DW460" s="53"/>
      <c r="DX460" s="53"/>
      <c r="DY460" s="53"/>
      <c r="DZ460" s="53"/>
      <c r="EA460" s="53"/>
      <c r="EB460" s="53"/>
      <c r="EC460" s="53"/>
      <c r="ED460" s="53"/>
      <c r="EE460" s="53"/>
      <c r="EF460" s="53"/>
      <c r="EG460" s="53"/>
      <c r="EH460" s="53"/>
      <c r="EI460" s="53"/>
      <c r="EJ460" s="53"/>
      <c r="EK460" s="53"/>
      <c r="EL460" s="53"/>
      <c r="EM460" s="53"/>
      <c r="EN460" s="53"/>
      <c r="EO460" s="53"/>
      <c r="EP460" s="53"/>
      <c r="EQ460" s="53"/>
      <c r="ER460" s="53"/>
      <c r="ES460" s="53"/>
      <c r="ET460" s="53"/>
      <c r="EU460" s="53"/>
      <c r="EV460" s="53"/>
      <c r="EW460" s="53"/>
      <c r="EX460" s="53"/>
      <c r="EY460" s="53"/>
      <c r="EZ460" s="53"/>
      <c r="FA460" s="53"/>
    </row>
    <row r="461" customFormat="1" spans="1:157">
      <c r="A461" s="53"/>
      <c r="B461" s="57" t="s">
        <v>16</v>
      </c>
      <c r="C461" s="57" t="s">
        <v>1256</v>
      </c>
      <c r="D461" s="57" t="s">
        <v>27</v>
      </c>
      <c r="E461" s="57" t="s">
        <v>1257</v>
      </c>
      <c r="F461" s="57" t="s">
        <v>1258</v>
      </c>
      <c r="G461" s="59" t="s">
        <v>25</v>
      </c>
      <c r="H461" s="59">
        <v>2</v>
      </c>
      <c r="I461" s="66">
        <v>140.513256</v>
      </c>
      <c r="J461" s="66">
        <f>I461*22.47%+I461</f>
        <v>172.0865846232</v>
      </c>
      <c r="K461" s="66">
        <f>J461*H461</f>
        <v>344.1731692464</v>
      </c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  <c r="AA461" s="53"/>
      <c r="AB461" s="53"/>
      <c r="AC461" s="53"/>
      <c r="AD461" s="53"/>
      <c r="AE461" s="53"/>
      <c r="AF461" s="53"/>
      <c r="AG461" s="53"/>
      <c r="AH461" s="53"/>
      <c r="AI461" s="53"/>
      <c r="AJ461" s="53"/>
      <c r="AK461" s="53"/>
      <c r="AL461" s="53"/>
      <c r="AM461" s="53"/>
      <c r="AN461" s="53"/>
      <c r="AO461" s="53"/>
      <c r="AP461" s="53"/>
      <c r="AQ461" s="53"/>
      <c r="AR461" s="53"/>
      <c r="AS461" s="53"/>
      <c r="AT461" s="53"/>
      <c r="AU461" s="53"/>
      <c r="AV461" s="53"/>
      <c r="AW461" s="53"/>
      <c r="AX461" s="53"/>
      <c r="AY461" s="53"/>
      <c r="AZ461" s="53"/>
      <c r="BA461" s="53"/>
      <c r="BB461" s="53"/>
      <c r="BC461" s="53"/>
      <c r="BD461" s="53"/>
      <c r="BE461" s="53"/>
      <c r="BF461" s="53"/>
      <c r="BG461" s="53"/>
      <c r="BH461" s="53"/>
      <c r="BI461" s="53"/>
      <c r="BJ461" s="53"/>
      <c r="BK461" s="53"/>
      <c r="BL461" s="53"/>
      <c r="BM461" s="53"/>
      <c r="BN461" s="53"/>
      <c r="BO461" s="53"/>
      <c r="BP461" s="53"/>
      <c r="BQ461" s="53"/>
      <c r="BR461" s="53"/>
      <c r="BS461" s="53"/>
      <c r="BT461" s="53"/>
      <c r="BU461" s="53"/>
      <c r="BV461" s="53"/>
      <c r="BW461" s="53"/>
      <c r="BX461" s="53"/>
      <c r="BY461" s="53"/>
      <c r="BZ461" s="53"/>
      <c r="CA461" s="53"/>
      <c r="CB461" s="53"/>
      <c r="CC461" s="53"/>
      <c r="CD461" s="53"/>
      <c r="CE461" s="53"/>
      <c r="CF461" s="53"/>
      <c r="CG461" s="53"/>
      <c r="CH461" s="53"/>
      <c r="CI461" s="53"/>
      <c r="CJ461" s="53"/>
      <c r="CK461" s="53"/>
      <c r="CL461" s="53"/>
      <c r="CM461" s="53"/>
      <c r="CN461" s="53"/>
      <c r="CO461" s="53"/>
      <c r="CP461" s="53"/>
      <c r="CQ461" s="53"/>
      <c r="CR461" s="53"/>
      <c r="CS461" s="53"/>
      <c r="CT461" s="53"/>
      <c r="CU461" s="53"/>
      <c r="CV461" s="53"/>
      <c r="CW461" s="53"/>
      <c r="CX461" s="53"/>
      <c r="CY461" s="53"/>
      <c r="CZ461" s="53"/>
      <c r="DA461" s="53"/>
      <c r="DB461" s="53"/>
      <c r="DC461" s="53"/>
      <c r="DD461" s="53"/>
      <c r="DE461" s="53"/>
      <c r="DF461" s="53"/>
      <c r="DG461" s="53"/>
      <c r="DH461" s="53"/>
      <c r="DI461" s="53"/>
      <c r="DJ461" s="53"/>
      <c r="DK461" s="53"/>
      <c r="DL461" s="53"/>
      <c r="DM461" s="53"/>
      <c r="DN461" s="53"/>
      <c r="DO461" s="53"/>
      <c r="DP461" s="53"/>
      <c r="DQ461" s="53"/>
      <c r="DR461" s="53"/>
      <c r="DS461" s="53"/>
      <c r="DT461" s="53"/>
      <c r="DU461" s="53"/>
      <c r="DV461" s="53"/>
      <c r="DW461" s="53"/>
      <c r="DX461" s="53"/>
      <c r="DY461" s="53"/>
      <c r="DZ461" s="53"/>
      <c r="EA461" s="53"/>
      <c r="EB461" s="53"/>
      <c r="EC461" s="53"/>
      <c r="ED461" s="53"/>
      <c r="EE461" s="53"/>
      <c r="EF461" s="53"/>
      <c r="EG461" s="53"/>
      <c r="EH461" s="53"/>
      <c r="EI461" s="53"/>
      <c r="EJ461" s="53"/>
      <c r="EK461" s="53"/>
      <c r="EL461" s="53"/>
      <c r="EM461" s="53"/>
      <c r="EN461" s="53"/>
      <c r="EO461" s="53"/>
      <c r="EP461" s="53"/>
      <c r="EQ461" s="53"/>
      <c r="ER461" s="53"/>
      <c r="ES461" s="53"/>
      <c r="ET461" s="53"/>
      <c r="EU461" s="53"/>
      <c r="EV461" s="53"/>
      <c r="EW461" s="53"/>
      <c r="EX461" s="53"/>
      <c r="EY461" s="53"/>
      <c r="EZ461" s="53"/>
      <c r="FA461" s="53"/>
    </row>
    <row r="462" customFormat="1" spans="1:157">
      <c r="A462" s="53"/>
      <c r="B462" s="57" t="s">
        <v>16</v>
      </c>
      <c r="C462" s="57" t="s">
        <v>1259</v>
      </c>
      <c r="D462" s="57" t="s">
        <v>27</v>
      </c>
      <c r="E462" s="57" t="s">
        <v>1260</v>
      </c>
      <c r="F462" s="57" t="s">
        <v>1261</v>
      </c>
      <c r="G462" s="59" t="s">
        <v>25</v>
      </c>
      <c r="H462" s="59">
        <v>1</v>
      </c>
      <c r="I462" s="66">
        <v>140.513256</v>
      </c>
      <c r="J462" s="66">
        <f>I462*22.47%+I462</f>
        <v>172.0865846232</v>
      </c>
      <c r="K462" s="66">
        <f>J462*H462</f>
        <v>172.0865846232</v>
      </c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  <c r="AA462" s="53"/>
      <c r="AB462" s="53"/>
      <c r="AC462" s="53"/>
      <c r="AD462" s="53"/>
      <c r="AE462" s="53"/>
      <c r="AF462" s="53"/>
      <c r="AG462" s="53"/>
      <c r="AH462" s="53"/>
      <c r="AI462" s="53"/>
      <c r="AJ462" s="53"/>
      <c r="AK462" s="53"/>
      <c r="AL462" s="53"/>
      <c r="AM462" s="53"/>
      <c r="AN462" s="53"/>
      <c r="AO462" s="53"/>
      <c r="AP462" s="53"/>
      <c r="AQ462" s="53"/>
      <c r="AR462" s="53"/>
      <c r="AS462" s="53"/>
      <c r="AT462" s="53"/>
      <c r="AU462" s="53"/>
      <c r="AV462" s="53"/>
      <c r="AW462" s="53"/>
      <c r="AX462" s="53"/>
      <c r="AY462" s="53"/>
      <c r="AZ462" s="53"/>
      <c r="BA462" s="53"/>
      <c r="BB462" s="53"/>
      <c r="BC462" s="53"/>
      <c r="BD462" s="53"/>
      <c r="BE462" s="53"/>
      <c r="BF462" s="53"/>
      <c r="BG462" s="53"/>
      <c r="BH462" s="53"/>
      <c r="BI462" s="53"/>
      <c r="BJ462" s="53"/>
      <c r="BK462" s="53"/>
      <c r="BL462" s="53"/>
      <c r="BM462" s="53"/>
      <c r="BN462" s="53"/>
      <c r="BO462" s="53"/>
      <c r="BP462" s="53"/>
      <c r="BQ462" s="53"/>
      <c r="BR462" s="53"/>
      <c r="BS462" s="53"/>
      <c r="BT462" s="53"/>
      <c r="BU462" s="53"/>
      <c r="BV462" s="53"/>
      <c r="BW462" s="53"/>
      <c r="BX462" s="53"/>
      <c r="BY462" s="53"/>
      <c r="BZ462" s="53"/>
      <c r="CA462" s="53"/>
      <c r="CB462" s="53"/>
      <c r="CC462" s="53"/>
      <c r="CD462" s="53"/>
      <c r="CE462" s="53"/>
      <c r="CF462" s="53"/>
      <c r="CG462" s="53"/>
      <c r="CH462" s="53"/>
      <c r="CI462" s="53"/>
      <c r="CJ462" s="53"/>
      <c r="CK462" s="53"/>
      <c r="CL462" s="53"/>
      <c r="CM462" s="53"/>
      <c r="CN462" s="53"/>
      <c r="CO462" s="53"/>
      <c r="CP462" s="53"/>
      <c r="CQ462" s="53"/>
      <c r="CR462" s="53"/>
      <c r="CS462" s="53"/>
      <c r="CT462" s="53"/>
      <c r="CU462" s="53"/>
      <c r="CV462" s="53"/>
      <c r="CW462" s="53"/>
      <c r="CX462" s="53"/>
      <c r="CY462" s="53"/>
      <c r="CZ462" s="53"/>
      <c r="DA462" s="53"/>
      <c r="DB462" s="53"/>
      <c r="DC462" s="53"/>
      <c r="DD462" s="53"/>
      <c r="DE462" s="53"/>
      <c r="DF462" s="53"/>
      <c r="DG462" s="53"/>
      <c r="DH462" s="53"/>
      <c r="DI462" s="53"/>
      <c r="DJ462" s="53"/>
      <c r="DK462" s="53"/>
      <c r="DL462" s="53"/>
      <c r="DM462" s="53"/>
      <c r="DN462" s="53"/>
      <c r="DO462" s="53"/>
      <c r="DP462" s="53"/>
      <c r="DQ462" s="53"/>
      <c r="DR462" s="53"/>
      <c r="DS462" s="53"/>
      <c r="DT462" s="53"/>
      <c r="DU462" s="53"/>
      <c r="DV462" s="53"/>
      <c r="DW462" s="53"/>
      <c r="DX462" s="53"/>
      <c r="DY462" s="53"/>
      <c r="DZ462" s="53"/>
      <c r="EA462" s="53"/>
      <c r="EB462" s="53"/>
      <c r="EC462" s="53"/>
      <c r="ED462" s="53"/>
      <c r="EE462" s="53"/>
      <c r="EF462" s="53"/>
      <c r="EG462" s="53"/>
      <c r="EH462" s="53"/>
      <c r="EI462" s="53"/>
      <c r="EJ462" s="53"/>
      <c r="EK462" s="53"/>
      <c r="EL462" s="53"/>
      <c r="EM462" s="53"/>
      <c r="EN462" s="53"/>
      <c r="EO462" s="53"/>
      <c r="EP462" s="53"/>
      <c r="EQ462" s="53"/>
      <c r="ER462" s="53"/>
      <c r="ES462" s="53"/>
      <c r="ET462" s="53"/>
      <c r="EU462" s="53"/>
      <c r="EV462" s="53"/>
      <c r="EW462" s="53"/>
      <c r="EX462" s="53"/>
      <c r="EY462" s="53"/>
      <c r="EZ462" s="53"/>
      <c r="FA462" s="53"/>
    </row>
    <row r="463" customFormat="1" spans="1:157">
      <c r="A463" s="53"/>
      <c r="B463" s="57" t="s">
        <v>16</v>
      </c>
      <c r="C463" s="57" t="s">
        <v>1262</v>
      </c>
      <c r="D463" s="57" t="s">
        <v>27</v>
      </c>
      <c r="E463" s="57" t="s">
        <v>1263</v>
      </c>
      <c r="F463" s="57" t="s">
        <v>1264</v>
      </c>
      <c r="G463" s="59" t="s">
        <v>25</v>
      </c>
      <c r="H463" s="59">
        <v>2</v>
      </c>
      <c r="I463" s="66">
        <v>143.809926</v>
      </c>
      <c r="J463" s="66">
        <f>I463*22.47%+I463</f>
        <v>176.1240163722</v>
      </c>
      <c r="K463" s="66">
        <f>J463*H463</f>
        <v>352.2480327444</v>
      </c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  <c r="AA463" s="53"/>
      <c r="AB463" s="53"/>
      <c r="AC463" s="53"/>
      <c r="AD463" s="53"/>
      <c r="AE463" s="53"/>
      <c r="AF463" s="53"/>
      <c r="AG463" s="53"/>
      <c r="AH463" s="53"/>
      <c r="AI463" s="53"/>
      <c r="AJ463" s="53"/>
      <c r="AK463" s="53"/>
      <c r="AL463" s="53"/>
      <c r="AM463" s="53"/>
      <c r="AN463" s="53"/>
      <c r="AO463" s="53"/>
      <c r="AP463" s="53"/>
      <c r="AQ463" s="53"/>
      <c r="AR463" s="53"/>
      <c r="AS463" s="53"/>
      <c r="AT463" s="53"/>
      <c r="AU463" s="53"/>
      <c r="AV463" s="53"/>
      <c r="AW463" s="53"/>
      <c r="AX463" s="53"/>
      <c r="AY463" s="53"/>
      <c r="AZ463" s="53"/>
      <c r="BA463" s="53"/>
      <c r="BB463" s="53"/>
      <c r="BC463" s="53"/>
      <c r="BD463" s="53"/>
      <c r="BE463" s="53"/>
      <c r="BF463" s="53"/>
      <c r="BG463" s="53"/>
      <c r="BH463" s="53"/>
      <c r="BI463" s="53"/>
      <c r="BJ463" s="53"/>
      <c r="BK463" s="53"/>
      <c r="BL463" s="53"/>
      <c r="BM463" s="53"/>
      <c r="BN463" s="53"/>
      <c r="BO463" s="53"/>
      <c r="BP463" s="53"/>
      <c r="BQ463" s="53"/>
      <c r="BR463" s="53"/>
      <c r="BS463" s="53"/>
      <c r="BT463" s="53"/>
      <c r="BU463" s="53"/>
      <c r="BV463" s="53"/>
      <c r="BW463" s="53"/>
      <c r="BX463" s="53"/>
      <c r="BY463" s="53"/>
      <c r="BZ463" s="53"/>
      <c r="CA463" s="53"/>
      <c r="CB463" s="53"/>
      <c r="CC463" s="53"/>
      <c r="CD463" s="53"/>
      <c r="CE463" s="53"/>
      <c r="CF463" s="53"/>
      <c r="CG463" s="53"/>
      <c r="CH463" s="53"/>
      <c r="CI463" s="53"/>
      <c r="CJ463" s="53"/>
      <c r="CK463" s="53"/>
      <c r="CL463" s="53"/>
      <c r="CM463" s="53"/>
      <c r="CN463" s="53"/>
      <c r="CO463" s="53"/>
      <c r="CP463" s="53"/>
      <c r="CQ463" s="53"/>
      <c r="CR463" s="53"/>
      <c r="CS463" s="53"/>
      <c r="CT463" s="53"/>
      <c r="CU463" s="53"/>
      <c r="CV463" s="53"/>
      <c r="CW463" s="53"/>
      <c r="CX463" s="53"/>
      <c r="CY463" s="53"/>
      <c r="CZ463" s="53"/>
      <c r="DA463" s="53"/>
      <c r="DB463" s="53"/>
      <c r="DC463" s="53"/>
      <c r="DD463" s="53"/>
      <c r="DE463" s="53"/>
      <c r="DF463" s="53"/>
      <c r="DG463" s="53"/>
      <c r="DH463" s="53"/>
      <c r="DI463" s="53"/>
      <c r="DJ463" s="53"/>
      <c r="DK463" s="53"/>
      <c r="DL463" s="53"/>
      <c r="DM463" s="53"/>
      <c r="DN463" s="53"/>
      <c r="DO463" s="53"/>
      <c r="DP463" s="53"/>
      <c r="DQ463" s="53"/>
      <c r="DR463" s="53"/>
      <c r="DS463" s="53"/>
      <c r="DT463" s="53"/>
      <c r="DU463" s="53"/>
      <c r="DV463" s="53"/>
      <c r="DW463" s="53"/>
      <c r="DX463" s="53"/>
      <c r="DY463" s="53"/>
      <c r="DZ463" s="53"/>
      <c r="EA463" s="53"/>
      <c r="EB463" s="53"/>
      <c r="EC463" s="53"/>
      <c r="ED463" s="53"/>
      <c r="EE463" s="53"/>
      <c r="EF463" s="53"/>
      <c r="EG463" s="53"/>
      <c r="EH463" s="53"/>
      <c r="EI463" s="53"/>
      <c r="EJ463" s="53"/>
      <c r="EK463" s="53"/>
      <c r="EL463" s="53"/>
      <c r="EM463" s="53"/>
      <c r="EN463" s="53"/>
      <c r="EO463" s="53"/>
      <c r="EP463" s="53"/>
      <c r="EQ463" s="53"/>
      <c r="ER463" s="53"/>
      <c r="ES463" s="53"/>
      <c r="ET463" s="53"/>
      <c r="EU463" s="53"/>
      <c r="EV463" s="53"/>
      <c r="EW463" s="53"/>
      <c r="EX463" s="53"/>
      <c r="EY463" s="53"/>
      <c r="EZ463" s="53"/>
      <c r="FA463" s="53"/>
    </row>
    <row r="464" customFormat="1" spans="1:157">
      <c r="A464" s="53"/>
      <c r="B464" s="57" t="s">
        <v>16</v>
      </c>
      <c r="C464" s="57" t="s">
        <v>1265</v>
      </c>
      <c r="D464" s="57" t="s">
        <v>14</v>
      </c>
      <c r="E464" s="58" t="s">
        <v>1266</v>
      </c>
      <c r="F464" s="57" t="s">
        <v>1267</v>
      </c>
      <c r="G464" s="59" t="s">
        <v>25</v>
      </c>
      <c r="H464" s="59">
        <v>2</v>
      </c>
      <c r="I464" s="66">
        <v>174.99</v>
      </c>
      <c r="J464" s="66">
        <v>214.31</v>
      </c>
      <c r="K464" s="66">
        <v>428.62</v>
      </c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  <c r="AA464" s="53"/>
      <c r="AB464" s="53"/>
      <c r="AC464" s="53"/>
      <c r="AD464" s="53"/>
      <c r="AE464" s="53"/>
      <c r="AF464" s="53"/>
      <c r="AG464" s="53"/>
      <c r="AH464" s="53"/>
      <c r="AI464" s="53"/>
      <c r="AJ464" s="53"/>
      <c r="AK464" s="53"/>
      <c r="AL464" s="53"/>
      <c r="AM464" s="53"/>
      <c r="AN464" s="53"/>
      <c r="AO464" s="53"/>
      <c r="AP464" s="53"/>
      <c r="AQ464" s="53"/>
      <c r="AR464" s="53"/>
      <c r="AS464" s="53"/>
      <c r="AT464" s="53"/>
      <c r="AU464" s="53"/>
      <c r="AV464" s="53"/>
      <c r="AW464" s="53"/>
      <c r="AX464" s="53"/>
      <c r="AY464" s="53"/>
      <c r="AZ464" s="53"/>
      <c r="BA464" s="53"/>
      <c r="BB464" s="53"/>
      <c r="BC464" s="53"/>
      <c r="BD464" s="53"/>
      <c r="BE464" s="53"/>
      <c r="BF464" s="53"/>
      <c r="BG464" s="53"/>
      <c r="BH464" s="53"/>
      <c r="BI464" s="53"/>
      <c r="BJ464" s="53"/>
      <c r="BK464" s="53"/>
      <c r="BL464" s="53"/>
      <c r="BM464" s="53"/>
      <c r="BN464" s="53"/>
      <c r="BO464" s="53"/>
      <c r="BP464" s="53"/>
      <c r="BQ464" s="53"/>
      <c r="BR464" s="53"/>
      <c r="BS464" s="53"/>
      <c r="BT464" s="53"/>
      <c r="BU464" s="53"/>
      <c r="BV464" s="53"/>
      <c r="BW464" s="53"/>
      <c r="BX464" s="53"/>
      <c r="BY464" s="53"/>
      <c r="BZ464" s="53"/>
      <c r="CA464" s="53"/>
      <c r="CB464" s="53"/>
      <c r="CC464" s="53"/>
      <c r="CD464" s="53"/>
      <c r="CE464" s="53"/>
      <c r="CF464" s="53"/>
      <c r="CG464" s="53"/>
      <c r="CH464" s="53"/>
      <c r="CI464" s="53"/>
      <c r="CJ464" s="53"/>
      <c r="CK464" s="53"/>
      <c r="CL464" s="53"/>
      <c r="CM464" s="53"/>
      <c r="CN464" s="53"/>
      <c r="CO464" s="53"/>
      <c r="CP464" s="53"/>
      <c r="CQ464" s="53"/>
      <c r="CR464" s="53"/>
      <c r="CS464" s="53"/>
      <c r="CT464" s="53"/>
      <c r="CU464" s="53"/>
      <c r="CV464" s="53"/>
      <c r="CW464" s="53"/>
      <c r="CX464" s="53"/>
      <c r="CY464" s="53"/>
      <c r="CZ464" s="53"/>
      <c r="DA464" s="53"/>
      <c r="DB464" s="53"/>
      <c r="DC464" s="53"/>
      <c r="DD464" s="53"/>
      <c r="DE464" s="53"/>
      <c r="DF464" s="53"/>
      <c r="DG464" s="53"/>
      <c r="DH464" s="53"/>
      <c r="DI464" s="53"/>
      <c r="DJ464" s="53"/>
      <c r="DK464" s="53"/>
      <c r="DL464" s="53"/>
      <c r="DM464" s="53"/>
      <c r="DN464" s="53"/>
      <c r="DO464" s="53"/>
      <c r="DP464" s="53"/>
      <c r="DQ464" s="53"/>
      <c r="DR464" s="53"/>
      <c r="DS464" s="53"/>
      <c r="DT464" s="53"/>
      <c r="DU464" s="53"/>
      <c r="DV464" s="53"/>
      <c r="DW464" s="53"/>
      <c r="DX464" s="53"/>
      <c r="DY464" s="53"/>
      <c r="DZ464" s="53"/>
      <c r="EA464" s="53"/>
      <c r="EB464" s="53"/>
      <c r="EC464" s="53"/>
      <c r="ED464" s="53"/>
      <c r="EE464" s="53"/>
      <c r="EF464" s="53"/>
      <c r="EG464" s="53"/>
      <c r="EH464" s="53"/>
      <c r="EI464" s="53"/>
      <c r="EJ464" s="53"/>
      <c r="EK464" s="53"/>
      <c r="EL464" s="53"/>
      <c r="EM464" s="53"/>
      <c r="EN464" s="53"/>
      <c r="EO464" s="53"/>
      <c r="EP464" s="53"/>
      <c r="EQ464" s="53"/>
      <c r="ER464" s="53"/>
      <c r="ES464" s="53"/>
      <c r="ET464" s="53"/>
      <c r="EU464" s="53"/>
      <c r="EV464" s="53"/>
      <c r="EW464" s="53"/>
      <c r="EX464" s="53"/>
      <c r="EY464" s="53"/>
      <c r="EZ464" s="53"/>
      <c r="FA464" s="53"/>
    </row>
    <row r="465" customFormat="1" spans="1:157">
      <c r="A465" s="53"/>
      <c r="B465" s="57" t="s">
        <v>16</v>
      </c>
      <c r="C465" s="57" t="s">
        <v>1268</v>
      </c>
      <c r="D465" s="57" t="s">
        <v>14</v>
      </c>
      <c r="E465" s="58" t="s">
        <v>1269</v>
      </c>
      <c r="F465" s="57" t="s">
        <v>1270</v>
      </c>
      <c r="G465" s="59" t="s">
        <v>25</v>
      </c>
      <c r="H465" s="59">
        <v>4</v>
      </c>
      <c r="I465" s="66">
        <v>217.82</v>
      </c>
      <c r="J465" s="66">
        <v>266.76</v>
      </c>
      <c r="K465" s="66">
        <v>1067.04</v>
      </c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  <c r="AA465" s="53"/>
      <c r="AB465" s="53"/>
      <c r="AC465" s="53"/>
      <c r="AD465" s="53"/>
      <c r="AE465" s="53"/>
      <c r="AF465" s="53"/>
      <c r="AG465" s="53"/>
      <c r="AH465" s="53"/>
      <c r="AI465" s="53"/>
      <c r="AJ465" s="53"/>
      <c r="AK465" s="53"/>
      <c r="AL465" s="53"/>
      <c r="AM465" s="53"/>
      <c r="AN465" s="53"/>
      <c r="AO465" s="53"/>
      <c r="AP465" s="53"/>
      <c r="AQ465" s="53"/>
      <c r="AR465" s="53"/>
      <c r="AS465" s="53"/>
      <c r="AT465" s="53"/>
      <c r="AU465" s="53"/>
      <c r="AV465" s="53"/>
      <c r="AW465" s="53"/>
      <c r="AX465" s="53"/>
      <c r="AY465" s="53"/>
      <c r="AZ465" s="53"/>
      <c r="BA465" s="53"/>
      <c r="BB465" s="53"/>
      <c r="BC465" s="53"/>
      <c r="BD465" s="53"/>
      <c r="BE465" s="53"/>
      <c r="BF465" s="53"/>
      <c r="BG465" s="53"/>
      <c r="BH465" s="53"/>
      <c r="BI465" s="53"/>
      <c r="BJ465" s="53"/>
      <c r="BK465" s="53"/>
      <c r="BL465" s="53"/>
      <c r="BM465" s="53"/>
      <c r="BN465" s="53"/>
      <c r="BO465" s="53"/>
      <c r="BP465" s="53"/>
      <c r="BQ465" s="53"/>
      <c r="BR465" s="53"/>
      <c r="BS465" s="53"/>
      <c r="BT465" s="53"/>
      <c r="BU465" s="53"/>
      <c r="BV465" s="53"/>
      <c r="BW465" s="53"/>
      <c r="BX465" s="53"/>
      <c r="BY465" s="53"/>
      <c r="BZ465" s="53"/>
      <c r="CA465" s="53"/>
      <c r="CB465" s="53"/>
      <c r="CC465" s="53"/>
      <c r="CD465" s="53"/>
      <c r="CE465" s="53"/>
      <c r="CF465" s="53"/>
      <c r="CG465" s="53"/>
      <c r="CH465" s="53"/>
      <c r="CI465" s="53"/>
      <c r="CJ465" s="53"/>
      <c r="CK465" s="53"/>
      <c r="CL465" s="53"/>
      <c r="CM465" s="53"/>
      <c r="CN465" s="53"/>
      <c r="CO465" s="53"/>
      <c r="CP465" s="53"/>
      <c r="CQ465" s="53"/>
      <c r="CR465" s="53"/>
      <c r="CS465" s="53"/>
      <c r="CT465" s="53"/>
      <c r="CU465" s="53"/>
      <c r="CV465" s="53"/>
      <c r="CW465" s="53"/>
      <c r="CX465" s="53"/>
      <c r="CY465" s="53"/>
      <c r="CZ465" s="53"/>
      <c r="DA465" s="53"/>
      <c r="DB465" s="53"/>
      <c r="DC465" s="53"/>
      <c r="DD465" s="53"/>
      <c r="DE465" s="53"/>
      <c r="DF465" s="53"/>
      <c r="DG465" s="53"/>
      <c r="DH465" s="53"/>
      <c r="DI465" s="53"/>
      <c r="DJ465" s="53"/>
      <c r="DK465" s="53"/>
      <c r="DL465" s="53"/>
      <c r="DM465" s="53"/>
      <c r="DN465" s="53"/>
      <c r="DO465" s="53"/>
      <c r="DP465" s="53"/>
      <c r="DQ465" s="53"/>
      <c r="DR465" s="53"/>
      <c r="DS465" s="53"/>
      <c r="DT465" s="53"/>
      <c r="DU465" s="53"/>
      <c r="DV465" s="53"/>
      <c r="DW465" s="53"/>
      <c r="DX465" s="53"/>
      <c r="DY465" s="53"/>
      <c r="DZ465" s="53"/>
      <c r="EA465" s="53"/>
      <c r="EB465" s="53"/>
      <c r="EC465" s="53"/>
      <c r="ED465" s="53"/>
      <c r="EE465" s="53"/>
      <c r="EF465" s="53"/>
      <c r="EG465" s="53"/>
      <c r="EH465" s="53"/>
      <c r="EI465" s="53"/>
      <c r="EJ465" s="53"/>
      <c r="EK465" s="53"/>
      <c r="EL465" s="53"/>
      <c r="EM465" s="53"/>
      <c r="EN465" s="53"/>
      <c r="EO465" s="53"/>
      <c r="EP465" s="53"/>
      <c r="EQ465" s="53"/>
      <c r="ER465" s="53"/>
      <c r="ES465" s="53"/>
      <c r="ET465" s="53"/>
      <c r="EU465" s="53"/>
      <c r="EV465" s="53"/>
      <c r="EW465" s="53"/>
      <c r="EX465" s="53"/>
      <c r="EY465" s="53"/>
      <c r="EZ465" s="53"/>
      <c r="FA465" s="53"/>
    </row>
    <row r="466" customFormat="1" spans="1:157">
      <c r="A466" s="53"/>
      <c r="B466" s="57" t="s">
        <v>16</v>
      </c>
      <c r="C466" s="57" t="s">
        <v>1271</v>
      </c>
      <c r="D466" s="57" t="s">
        <v>27</v>
      </c>
      <c r="E466" s="57" t="s">
        <v>1272</v>
      </c>
      <c r="F466" s="57" t="s">
        <v>1273</v>
      </c>
      <c r="G466" s="59" t="s">
        <v>25</v>
      </c>
      <c r="H466" s="59">
        <v>1</v>
      </c>
      <c r="I466" s="66">
        <v>79.963026</v>
      </c>
      <c r="J466" s="66">
        <f>I466*22.47%+I466</f>
        <v>97.9307179422</v>
      </c>
      <c r="K466" s="66">
        <f>J466*H466</f>
        <v>97.9307179422</v>
      </c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  <c r="AA466" s="53"/>
      <c r="AB466" s="53"/>
      <c r="AC466" s="53"/>
      <c r="AD466" s="53"/>
      <c r="AE466" s="53"/>
      <c r="AF466" s="53"/>
      <c r="AG466" s="53"/>
      <c r="AH466" s="53"/>
      <c r="AI466" s="53"/>
      <c r="AJ466" s="53"/>
      <c r="AK466" s="53"/>
      <c r="AL466" s="53"/>
      <c r="AM466" s="53"/>
      <c r="AN466" s="53"/>
      <c r="AO466" s="53"/>
      <c r="AP466" s="53"/>
      <c r="AQ466" s="53"/>
      <c r="AR466" s="53"/>
      <c r="AS466" s="53"/>
      <c r="AT466" s="53"/>
      <c r="AU466" s="53"/>
      <c r="AV466" s="53"/>
      <c r="AW466" s="53"/>
      <c r="AX466" s="53"/>
      <c r="AY466" s="53"/>
      <c r="AZ466" s="53"/>
      <c r="BA466" s="53"/>
      <c r="BB466" s="53"/>
      <c r="BC466" s="53"/>
      <c r="BD466" s="53"/>
      <c r="BE466" s="53"/>
      <c r="BF466" s="53"/>
      <c r="BG466" s="53"/>
      <c r="BH466" s="53"/>
      <c r="BI466" s="53"/>
      <c r="BJ466" s="53"/>
      <c r="BK466" s="53"/>
      <c r="BL466" s="53"/>
      <c r="BM466" s="53"/>
      <c r="BN466" s="53"/>
      <c r="BO466" s="53"/>
      <c r="BP466" s="53"/>
      <c r="BQ466" s="53"/>
      <c r="BR466" s="53"/>
      <c r="BS466" s="53"/>
      <c r="BT466" s="53"/>
      <c r="BU466" s="53"/>
      <c r="BV466" s="53"/>
      <c r="BW466" s="53"/>
      <c r="BX466" s="53"/>
      <c r="BY466" s="53"/>
      <c r="BZ466" s="53"/>
      <c r="CA466" s="53"/>
      <c r="CB466" s="53"/>
      <c r="CC466" s="53"/>
      <c r="CD466" s="53"/>
      <c r="CE466" s="53"/>
      <c r="CF466" s="53"/>
      <c r="CG466" s="53"/>
      <c r="CH466" s="53"/>
      <c r="CI466" s="53"/>
      <c r="CJ466" s="53"/>
      <c r="CK466" s="53"/>
      <c r="CL466" s="53"/>
      <c r="CM466" s="53"/>
      <c r="CN466" s="53"/>
      <c r="CO466" s="53"/>
      <c r="CP466" s="53"/>
      <c r="CQ466" s="53"/>
      <c r="CR466" s="53"/>
      <c r="CS466" s="53"/>
      <c r="CT466" s="53"/>
      <c r="CU466" s="53"/>
      <c r="CV466" s="53"/>
      <c r="CW466" s="53"/>
      <c r="CX466" s="53"/>
      <c r="CY466" s="53"/>
      <c r="CZ466" s="53"/>
      <c r="DA466" s="53"/>
      <c r="DB466" s="53"/>
      <c r="DC466" s="53"/>
      <c r="DD466" s="53"/>
      <c r="DE466" s="53"/>
      <c r="DF466" s="53"/>
      <c r="DG466" s="53"/>
      <c r="DH466" s="53"/>
      <c r="DI466" s="53"/>
      <c r="DJ466" s="53"/>
      <c r="DK466" s="53"/>
      <c r="DL466" s="53"/>
      <c r="DM466" s="53"/>
      <c r="DN466" s="53"/>
      <c r="DO466" s="53"/>
      <c r="DP466" s="53"/>
      <c r="DQ466" s="53"/>
      <c r="DR466" s="53"/>
      <c r="DS466" s="53"/>
      <c r="DT466" s="53"/>
      <c r="DU466" s="53"/>
      <c r="DV466" s="53"/>
      <c r="DW466" s="53"/>
      <c r="DX466" s="53"/>
      <c r="DY466" s="53"/>
      <c r="DZ466" s="53"/>
      <c r="EA466" s="53"/>
      <c r="EB466" s="53"/>
      <c r="EC466" s="53"/>
      <c r="ED466" s="53"/>
      <c r="EE466" s="53"/>
      <c r="EF466" s="53"/>
      <c r="EG466" s="53"/>
      <c r="EH466" s="53"/>
      <c r="EI466" s="53"/>
      <c r="EJ466" s="53"/>
      <c r="EK466" s="53"/>
      <c r="EL466" s="53"/>
      <c r="EM466" s="53"/>
      <c r="EN466" s="53"/>
      <c r="EO466" s="53"/>
      <c r="EP466" s="53"/>
      <c r="EQ466" s="53"/>
      <c r="ER466" s="53"/>
      <c r="ES466" s="53"/>
      <c r="ET466" s="53"/>
      <c r="EU466" s="53"/>
      <c r="EV466" s="53"/>
      <c r="EW466" s="53"/>
      <c r="EX466" s="53"/>
      <c r="EY466" s="53"/>
      <c r="EZ466" s="53"/>
      <c r="FA466" s="53"/>
    </row>
    <row r="467" customFormat="1" spans="1:157">
      <c r="A467" s="53"/>
      <c r="B467" s="57" t="s">
        <v>16</v>
      </c>
      <c r="C467" s="57" t="s">
        <v>1274</v>
      </c>
      <c r="D467" s="57" t="s">
        <v>14</v>
      </c>
      <c r="E467" s="58" t="s">
        <v>1275</v>
      </c>
      <c r="F467" s="57" t="s">
        <v>1276</v>
      </c>
      <c r="G467" s="59" t="s">
        <v>32</v>
      </c>
      <c r="H467" s="59">
        <v>43.65</v>
      </c>
      <c r="I467" s="66">
        <v>18.7</v>
      </c>
      <c r="J467" s="66">
        <v>22.9</v>
      </c>
      <c r="K467" s="66">
        <v>999.58</v>
      </c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  <c r="AA467" s="53"/>
      <c r="AB467" s="53"/>
      <c r="AC467" s="53"/>
      <c r="AD467" s="53"/>
      <c r="AE467" s="53"/>
      <c r="AF467" s="53"/>
      <c r="AG467" s="53"/>
      <c r="AH467" s="53"/>
      <c r="AI467" s="53"/>
      <c r="AJ467" s="53"/>
      <c r="AK467" s="53"/>
      <c r="AL467" s="53"/>
      <c r="AM467" s="53"/>
      <c r="AN467" s="53"/>
      <c r="AO467" s="53"/>
      <c r="AP467" s="53"/>
      <c r="AQ467" s="53"/>
      <c r="AR467" s="53"/>
      <c r="AS467" s="53"/>
      <c r="AT467" s="53"/>
      <c r="AU467" s="53"/>
      <c r="AV467" s="53"/>
      <c r="AW467" s="53"/>
      <c r="AX467" s="53"/>
      <c r="AY467" s="53"/>
      <c r="AZ467" s="53"/>
      <c r="BA467" s="53"/>
      <c r="BB467" s="53"/>
      <c r="BC467" s="53"/>
      <c r="BD467" s="53"/>
      <c r="BE467" s="53"/>
      <c r="BF467" s="53"/>
      <c r="BG467" s="53"/>
      <c r="BH467" s="53"/>
      <c r="BI467" s="53"/>
      <c r="BJ467" s="53"/>
      <c r="BK467" s="53"/>
      <c r="BL467" s="53"/>
      <c r="BM467" s="53"/>
      <c r="BN467" s="53"/>
      <c r="BO467" s="53"/>
      <c r="BP467" s="53"/>
      <c r="BQ467" s="53"/>
      <c r="BR467" s="53"/>
      <c r="BS467" s="53"/>
      <c r="BT467" s="53"/>
      <c r="BU467" s="53"/>
      <c r="BV467" s="53"/>
      <c r="BW467" s="53"/>
      <c r="BX467" s="53"/>
      <c r="BY467" s="53"/>
      <c r="BZ467" s="53"/>
      <c r="CA467" s="53"/>
      <c r="CB467" s="53"/>
      <c r="CC467" s="53"/>
      <c r="CD467" s="53"/>
      <c r="CE467" s="53"/>
      <c r="CF467" s="53"/>
      <c r="CG467" s="53"/>
      <c r="CH467" s="53"/>
      <c r="CI467" s="53"/>
      <c r="CJ467" s="53"/>
      <c r="CK467" s="53"/>
      <c r="CL467" s="53"/>
      <c r="CM467" s="53"/>
      <c r="CN467" s="53"/>
      <c r="CO467" s="53"/>
      <c r="CP467" s="53"/>
      <c r="CQ467" s="53"/>
      <c r="CR467" s="53"/>
      <c r="CS467" s="53"/>
      <c r="CT467" s="53"/>
      <c r="CU467" s="53"/>
      <c r="CV467" s="53"/>
      <c r="CW467" s="53"/>
      <c r="CX467" s="53"/>
      <c r="CY467" s="53"/>
      <c r="CZ467" s="53"/>
      <c r="DA467" s="53"/>
      <c r="DB467" s="53"/>
      <c r="DC467" s="53"/>
      <c r="DD467" s="53"/>
      <c r="DE467" s="53"/>
      <c r="DF467" s="53"/>
      <c r="DG467" s="53"/>
      <c r="DH467" s="53"/>
      <c r="DI467" s="53"/>
      <c r="DJ467" s="53"/>
      <c r="DK467" s="53"/>
      <c r="DL467" s="53"/>
      <c r="DM467" s="53"/>
      <c r="DN467" s="53"/>
      <c r="DO467" s="53"/>
      <c r="DP467" s="53"/>
      <c r="DQ467" s="53"/>
      <c r="DR467" s="53"/>
      <c r="DS467" s="53"/>
      <c r="DT467" s="53"/>
      <c r="DU467" s="53"/>
      <c r="DV467" s="53"/>
      <c r="DW467" s="53"/>
      <c r="DX467" s="53"/>
      <c r="DY467" s="53"/>
      <c r="DZ467" s="53"/>
      <c r="EA467" s="53"/>
      <c r="EB467" s="53"/>
      <c r="EC467" s="53"/>
      <c r="ED467" s="53"/>
      <c r="EE467" s="53"/>
      <c r="EF467" s="53"/>
      <c r="EG467" s="53"/>
      <c r="EH467" s="53"/>
      <c r="EI467" s="53"/>
      <c r="EJ467" s="53"/>
      <c r="EK467" s="53"/>
      <c r="EL467" s="53"/>
      <c r="EM467" s="53"/>
      <c r="EN467" s="53"/>
      <c r="EO467" s="53"/>
      <c r="EP467" s="53"/>
      <c r="EQ467" s="53"/>
      <c r="ER467" s="53"/>
      <c r="ES467" s="53"/>
      <c r="ET467" s="53"/>
      <c r="EU467" s="53"/>
      <c r="EV467" s="53"/>
      <c r="EW467" s="53"/>
      <c r="EX467" s="53"/>
      <c r="EY467" s="53"/>
      <c r="EZ467" s="53"/>
      <c r="FA467" s="53"/>
    </row>
    <row r="468" customFormat="1" spans="1:157">
      <c r="A468" s="53"/>
      <c r="B468" s="57" t="s">
        <v>16</v>
      </c>
      <c r="C468" s="57" t="s">
        <v>1277</v>
      </c>
      <c r="D468" s="57" t="s">
        <v>14</v>
      </c>
      <c r="E468" s="58" t="s">
        <v>1278</v>
      </c>
      <c r="F468" s="57" t="s">
        <v>1279</v>
      </c>
      <c r="G468" s="59" t="s">
        <v>25</v>
      </c>
      <c r="H468" s="59">
        <v>5</v>
      </c>
      <c r="I468" s="66">
        <v>37.05</v>
      </c>
      <c r="J468" s="66">
        <v>45.37</v>
      </c>
      <c r="K468" s="66">
        <v>226.85</v>
      </c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  <c r="AA468" s="53"/>
      <c r="AB468" s="53"/>
      <c r="AC468" s="53"/>
      <c r="AD468" s="53"/>
      <c r="AE468" s="53"/>
      <c r="AF468" s="53"/>
      <c r="AG468" s="53"/>
      <c r="AH468" s="53"/>
      <c r="AI468" s="53"/>
      <c r="AJ468" s="53"/>
      <c r="AK468" s="53"/>
      <c r="AL468" s="53"/>
      <c r="AM468" s="53"/>
      <c r="AN468" s="53"/>
      <c r="AO468" s="53"/>
      <c r="AP468" s="53"/>
      <c r="AQ468" s="53"/>
      <c r="AR468" s="53"/>
      <c r="AS468" s="53"/>
      <c r="AT468" s="53"/>
      <c r="AU468" s="53"/>
      <c r="AV468" s="53"/>
      <c r="AW468" s="53"/>
      <c r="AX468" s="53"/>
      <c r="AY468" s="53"/>
      <c r="AZ468" s="53"/>
      <c r="BA468" s="53"/>
      <c r="BB468" s="53"/>
      <c r="BC468" s="53"/>
      <c r="BD468" s="53"/>
      <c r="BE468" s="53"/>
      <c r="BF468" s="53"/>
      <c r="BG468" s="53"/>
      <c r="BH468" s="53"/>
      <c r="BI468" s="53"/>
      <c r="BJ468" s="53"/>
      <c r="BK468" s="53"/>
      <c r="BL468" s="53"/>
      <c r="BM468" s="53"/>
      <c r="BN468" s="53"/>
      <c r="BO468" s="53"/>
      <c r="BP468" s="53"/>
      <c r="BQ468" s="53"/>
      <c r="BR468" s="53"/>
      <c r="BS468" s="53"/>
      <c r="BT468" s="53"/>
      <c r="BU468" s="53"/>
      <c r="BV468" s="53"/>
      <c r="BW468" s="53"/>
      <c r="BX468" s="53"/>
      <c r="BY468" s="53"/>
      <c r="BZ468" s="53"/>
      <c r="CA468" s="53"/>
      <c r="CB468" s="53"/>
      <c r="CC468" s="53"/>
      <c r="CD468" s="53"/>
      <c r="CE468" s="53"/>
      <c r="CF468" s="53"/>
      <c r="CG468" s="53"/>
      <c r="CH468" s="53"/>
      <c r="CI468" s="53"/>
      <c r="CJ468" s="53"/>
      <c r="CK468" s="53"/>
      <c r="CL468" s="53"/>
      <c r="CM468" s="53"/>
      <c r="CN468" s="53"/>
      <c r="CO468" s="53"/>
      <c r="CP468" s="53"/>
      <c r="CQ468" s="53"/>
      <c r="CR468" s="53"/>
      <c r="CS468" s="53"/>
      <c r="CT468" s="53"/>
      <c r="CU468" s="53"/>
      <c r="CV468" s="53"/>
      <c r="CW468" s="53"/>
      <c r="CX468" s="53"/>
      <c r="CY468" s="53"/>
      <c r="CZ468" s="53"/>
      <c r="DA468" s="53"/>
      <c r="DB468" s="53"/>
      <c r="DC468" s="53"/>
      <c r="DD468" s="53"/>
      <c r="DE468" s="53"/>
      <c r="DF468" s="53"/>
      <c r="DG468" s="53"/>
      <c r="DH468" s="53"/>
      <c r="DI468" s="53"/>
      <c r="DJ468" s="53"/>
      <c r="DK468" s="53"/>
      <c r="DL468" s="53"/>
      <c r="DM468" s="53"/>
      <c r="DN468" s="53"/>
      <c r="DO468" s="53"/>
      <c r="DP468" s="53"/>
      <c r="DQ468" s="53"/>
      <c r="DR468" s="53"/>
      <c r="DS468" s="53"/>
      <c r="DT468" s="53"/>
      <c r="DU468" s="53"/>
      <c r="DV468" s="53"/>
      <c r="DW468" s="53"/>
      <c r="DX468" s="53"/>
      <c r="DY468" s="53"/>
      <c r="DZ468" s="53"/>
      <c r="EA468" s="53"/>
      <c r="EB468" s="53"/>
      <c r="EC468" s="53"/>
      <c r="ED468" s="53"/>
      <c r="EE468" s="53"/>
      <c r="EF468" s="53"/>
      <c r="EG468" s="53"/>
      <c r="EH468" s="53"/>
      <c r="EI468" s="53"/>
      <c r="EJ468" s="53"/>
      <c r="EK468" s="53"/>
      <c r="EL468" s="53"/>
      <c r="EM468" s="53"/>
      <c r="EN468" s="53"/>
      <c r="EO468" s="53"/>
      <c r="EP468" s="53"/>
      <c r="EQ468" s="53"/>
      <c r="ER468" s="53"/>
      <c r="ES468" s="53"/>
      <c r="ET468" s="53"/>
      <c r="EU468" s="53"/>
      <c r="EV468" s="53"/>
      <c r="EW468" s="53"/>
      <c r="EX468" s="53"/>
      <c r="EY468" s="53"/>
      <c r="EZ468" s="53"/>
      <c r="FA468" s="53"/>
    </row>
    <row r="469" customFormat="1" spans="1:157">
      <c r="A469" s="53"/>
      <c r="B469" s="57" t="s">
        <v>16</v>
      </c>
      <c r="C469" s="57" t="s">
        <v>1280</v>
      </c>
      <c r="D469" s="57" t="s">
        <v>14</v>
      </c>
      <c r="E469" s="58" t="s">
        <v>1281</v>
      </c>
      <c r="F469" s="57" t="s">
        <v>1282</v>
      </c>
      <c r="G469" s="59" t="s">
        <v>25</v>
      </c>
      <c r="H469" s="59">
        <v>5</v>
      </c>
      <c r="I469" s="66">
        <v>18.55</v>
      </c>
      <c r="J469" s="66">
        <v>22.71</v>
      </c>
      <c r="K469" s="66">
        <v>113.55</v>
      </c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  <c r="AA469" s="53"/>
      <c r="AB469" s="53"/>
      <c r="AC469" s="53"/>
      <c r="AD469" s="53"/>
      <c r="AE469" s="53"/>
      <c r="AF469" s="53"/>
      <c r="AG469" s="53"/>
      <c r="AH469" s="53"/>
      <c r="AI469" s="53"/>
      <c r="AJ469" s="53"/>
      <c r="AK469" s="53"/>
      <c r="AL469" s="53"/>
      <c r="AM469" s="53"/>
      <c r="AN469" s="53"/>
      <c r="AO469" s="53"/>
      <c r="AP469" s="53"/>
      <c r="AQ469" s="53"/>
      <c r="AR469" s="53"/>
      <c r="AS469" s="53"/>
      <c r="AT469" s="53"/>
      <c r="AU469" s="53"/>
      <c r="AV469" s="53"/>
      <c r="AW469" s="53"/>
      <c r="AX469" s="53"/>
      <c r="AY469" s="53"/>
      <c r="AZ469" s="53"/>
      <c r="BA469" s="53"/>
      <c r="BB469" s="53"/>
      <c r="BC469" s="53"/>
      <c r="BD469" s="53"/>
      <c r="BE469" s="53"/>
      <c r="BF469" s="53"/>
      <c r="BG469" s="53"/>
      <c r="BH469" s="53"/>
      <c r="BI469" s="53"/>
      <c r="BJ469" s="53"/>
      <c r="BK469" s="53"/>
      <c r="BL469" s="53"/>
      <c r="BM469" s="53"/>
      <c r="BN469" s="53"/>
      <c r="BO469" s="53"/>
      <c r="BP469" s="53"/>
      <c r="BQ469" s="53"/>
      <c r="BR469" s="53"/>
      <c r="BS469" s="53"/>
      <c r="BT469" s="53"/>
      <c r="BU469" s="53"/>
      <c r="BV469" s="53"/>
      <c r="BW469" s="53"/>
      <c r="BX469" s="53"/>
      <c r="BY469" s="53"/>
      <c r="BZ469" s="53"/>
      <c r="CA469" s="53"/>
      <c r="CB469" s="53"/>
      <c r="CC469" s="53"/>
      <c r="CD469" s="53"/>
      <c r="CE469" s="53"/>
      <c r="CF469" s="53"/>
      <c r="CG469" s="53"/>
      <c r="CH469" s="53"/>
      <c r="CI469" s="53"/>
      <c r="CJ469" s="53"/>
      <c r="CK469" s="53"/>
      <c r="CL469" s="53"/>
      <c r="CM469" s="53"/>
      <c r="CN469" s="53"/>
      <c r="CO469" s="53"/>
      <c r="CP469" s="53"/>
      <c r="CQ469" s="53"/>
      <c r="CR469" s="53"/>
      <c r="CS469" s="53"/>
      <c r="CT469" s="53"/>
      <c r="CU469" s="53"/>
      <c r="CV469" s="53"/>
      <c r="CW469" s="53"/>
      <c r="CX469" s="53"/>
      <c r="CY469" s="53"/>
      <c r="CZ469" s="53"/>
      <c r="DA469" s="53"/>
      <c r="DB469" s="53"/>
      <c r="DC469" s="53"/>
      <c r="DD469" s="53"/>
      <c r="DE469" s="53"/>
      <c r="DF469" s="53"/>
      <c r="DG469" s="53"/>
      <c r="DH469" s="53"/>
      <c r="DI469" s="53"/>
      <c r="DJ469" s="53"/>
      <c r="DK469" s="53"/>
      <c r="DL469" s="53"/>
      <c r="DM469" s="53"/>
      <c r="DN469" s="53"/>
      <c r="DO469" s="53"/>
      <c r="DP469" s="53"/>
      <c r="DQ469" s="53"/>
      <c r="DR469" s="53"/>
      <c r="DS469" s="53"/>
      <c r="DT469" s="53"/>
      <c r="DU469" s="53"/>
      <c r="DV469" s="53"/>
      <c r="DW469" s="53"/>
      <c r="DX469" s="53"/>
      <c r="DY469" s="53"/>
      <c r="DZ469" s="53"/>
      <c r="EA469" s="53"/>
      <c r="EB469" s="53"/>
      <c r="EC469" s="53"/>
      <c r="ED469" s="53"/>
      <c r="EE469" s="53"/>
      <c r="EF469" s="53"/>
      <c r="EG469" s="53"/>
      <c r="EH469" s="53"/>
      <c r="EI469" s="53"/>
      <c r="EJ469" s="53"/>
      <c r="EK469" s="53"/>
      <c r="EL469" s="53"/>
      <c r="EM469" s="53"/>
      <c r="EN469" s="53"/>
      <c r="EO469" s="53"/>
      <c r="EP469" s="53"/>
      <c r="EQ469" s="53"/>
      <c r="ER469" s="53"/>
      <c r="ES469" s="53"/>
      <c r="ET469" s="53"/>
      <c r="EU469" s="53"/>
      <c r="EV469" s="53"/>
      <c r="EW469" s="53"/>
      <c r="EX469" s="53"/>
      <c r="EY469" s="53"/>
      <c r="EZ469" s="53"/>
      <c r="FA469" s="53"/>
    </row>
    <row r="470" customFormat="1" spans="1:157">
      <c r="A470" s="53"/>
      <c r="B470" s="57" t="s">
        <v>16</v>
      </c>
      <c r="C470" s="57" t="s">
        <v>1283</v>
      </c>
      <c r="D470" s="57" t="s">
        <v>27</v>
      </c>
      <c r="E470" s="57" t="s">
        <v>1284</v>
      </c>
      <c r="F470" s="57" t="s">
        <v>1285</v>
      </c>
      <c r="G470" s="59" t="s">
        <v>25</v>
      </c>
      <c r="H470" s="59">
        <v>5</v>
      </c>
      <c r="I470" s="66">
        <v>19.646484</v>
      </c>
      <c r="J470" s="66">
        <f>I470*22.47%+I470</f>
        <v>24.0610489548</v>
      </c>
      <c r="K470" s="66">
        <f>J470*H470</f>
        <v>120.305244774</v>
      </c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  <c r="AA470" s="53"/>
      <c r="AB470" s="53"/>
      <c r="AC470" s="53"/>
      <c r="AD470" s="53"/>
      <c r="AE470" s="53"/>
      <c r="AF470" s="53"/>
      <c r="AG470" s="53"/>
      <c r="AH470" s="53"/>
      <c r="AI470" s="53"/>
      <c r="AJ470" s="53"/>
      <c r="AK470" s="53"/>
      <c r="AL470" s="53"/>
      <c r="AM470" s="53"/>
      <c r="AN470" s="53"/>
      <c r="AO470" s="53"/>
      <c r="AP470" s="53"/>
      <c r="AQ470" s="53"/>
      <c r="AR470" s="53"/>
      <c r="AS470" s="53"/>
      <c r="AT470" s="53"/>
      <c r="AU470" s="53"/>
      <c r="AV470" s="53"/>
      <c r="AW470" s="53"/>
      <c r="AX470" s="53"/>
      <c r="AY470" s="53"/>
      <c r="AZ470" s="53"/>
      <c r="BA470" s="53"/>
      <c r="BB470" s="53"/>
      <c r="BC470" s="53"/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3"/>
      <c r="DE470" s="53"/>
      <c r="DF470" s="53"/>
      <c r="DG470" s="53"/>
      <c r="DH470" s="53"/>
      <c r="DI470" s="53"/>
      <c r="DJ470" s="53"/>
      <c r="DK470" s="53"/>
      <c r="DL470" s="53"/>
      <c r="DM470" s="53"/>
      <c r="DN470" s="53"/>
      <c r="DO470" s="53"/>
      <c r="DP470" s="53"/>
      <c r="DQ470" s="53"/>
      <c r="DR470" s="53"/>
      <c r="DS470" s="53"/>
      <c r="DT470" s="53"/>
      <c r="DU470" s="53"/>
      <c r="DV470" s="53"/>
      <c r="DW470" s="53"/>
      <c r="DX470" s="53"/>
      <c r="DY470" s="53"/>
      <c r="DZ470" s="53"/>
      <c r="EA470" s="53"/>
      <c r="EB470" s="53"/>
      <c r="EC470" s="53"/>
      <c r="ED470" s="53"/>
      <c r="EE470" s="53"/>
      <c r="EF470" s="53"/>
      <c r="EG470" s="53"/>
      <c r="EH470" s="53"/>
      <c r="EI470" s="53"/>
      <c r="EJ470" s="53"/>
      <c r="EK470" s="53"/>
      <c r="EL470" s="53"/>
      <c r="EM470" s="53"/>
      <c r="EN470" s="53"/>
      <c r="EO470" s="53"/>
      <c r="EP470" s="53"/>
      <c r="EQ470" s="53"/>
      <c r="ER470" s="53"/>
      <c r="ES470" s="53"/>
      <c r="ET470" s="53"/>
      <c r="EU470" s="53"/>
      <c r="EV470" s="53"/>
      <c r="EW470" s="53"/>
      <c r="EX470" s="53"/>
      <c r="EY470" s="53"/>
      <c r="EZ470" s="53"/>
      <c r="FA470" s="53"/>
    </row>
    <row r="471" customFormat="1" spans="1:157">
      <c r="A471" s="53"/>
      <c r="B471" s="57" t="s">
        <v>16</v>
      </c>
      <c r="C471" s="57" t="s">
        <v>1286</v>
      </c>
      <c r="D471" s="57" t="s">
        <v>14</v>
      </c>
      <c r="E471" s="58" t="s">
        <v>1287</v>
      </c>
      <c r="F471" s="57" t="s">
        <v>1288</v>
      </c>
      <c r="G471" s="59" t="s">
        <v>25</v>
      </c>
      <c r="H471" s="59">
        <v>5</v>
      </c>
      <c r="I471" s="66">
        <v>8.52</v>
      </c>
      <c r="J471" s="66">
        <v>10.43</v>
      </c>
      <c r="K471" s="66">
        <v>52.15</v>
      </c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  <c r="AA471" s="53"/>
      <c r="AB471" s="53"/>
      <c r="AC471" s="53"/>
      <c r="AD471" s="53"/>
      <c r="AE471" s="53"/>
      <c r="AF471" s="53"/>
      <c r="AG471" s="53"/>
      <c r="AH471" s="53"/>
      <c r="AI471" s="53"/>
      <c r="AJ471" s="53"/>
      <c r="AK471" s="53"/>
      <c r="AL471" s="53"/>
      <c r="AM471" s="53"/>
      <c r="AN471" s="53"/>
      <c r="AO471" s="53"/>
      <c r="AP471" s="53"/>
      <c r="AQ471" s="53"/>
      <c r="AR471" s="53"/>
      <c r="AS471" s="53"/>
      <c r="AT471" s="53"/>
      <c r="AU471" s="53"/>
      <c r="AV471" s="53"/>
      <c r="AW471" s="53"/>
      <c r="AX471" s="53"/>
      <c r="AY471" s="53"/>
      <c r="AZ471" s="53"/>
      <c r="BA471" s="53"/>
      <c r="BB471" s="53"/>
      <c r="BC471" s="53"/>
      <c r="BD471" s="53"/>
      <c r="BE471" s="53"/>
      <c r="BF471" s="53"/>
      <c r="BG471" s="53"/>
      <c r="BH471" s="53"/>
      <c r="BI471" s="53"/>
      <c r="BJ471" s="53"/>
      <c r="BK471" s="53"/>
      <c r="BL471" s="53"/>
      <c r="BM471" s="53"/>
      <c r="BN471" s="53"/>
      <c r="BO471" s="53"/>
      <c r="BP471" s="53"/>
      <c r="BQ471" s="53"/>
      <c r="BR471" s="53"/>
      <c r="BS471" s="53"/>
      <c r="BT471" s="53"/>
      <c r="BU471" s="53"/>
      <c r="BV471" s="53"/>
      <c r="BW471" s="53"/>
      <c r="BX471" s="53"/>
      <c r="BY471" s="53"/>
      <c r="BZ471" s="53"/>
      <c r="CA471" s="53"/>
      <c r="CB471" s="53"/>
      <c r="CC471" s="53"/>
      <c r="CD471" s="53"/>
      <c r="CE471" s="53"/>
      <c r="CF471" s="53"/>
      <c r="CG471" s="53"/>
      <c r="CH471" s="53"/>
      <c r="CI471" s="53"/>
      <c r="CJ471" s="53"/>
      <c r="CK471" s="53"/>
      <c r="CL471" s="53"/>
      <c r="CM471" s="53"/>
      <c r="CN471" s="53"/>
      <c r="CO471" s="53"/>
      <c r="CP471" s="53"/>
      <c r="CQ471" s="53"/>
      <c r="CR471" s="53"/>
      <c r="CS471" s="53"/>
      <c r="CT471" s="53"/>
      <c r="CU471" s="53"/>
      <c r="CV471" s="53"/>
      <c r="CW471" s="53"/>
      <c r="CX471" s="53"/>
      <c r="CY471" s="53"/>
      <c r="CZ471" s="53"/>
      <c r="DA471" s="53"/>
      <c r="DB471" s="53"/>
      <c r="DC471" s="53"/>
      <c r="DD471" s="53"/>
      <c r="DE471" s="53"/>
      <c r="DF471" s="53"/>
      <c r="DG471" s="53"/>
      <c r="DH471" s="53"/>
      <c r="DI471" s="53"/>
      <c r="DJ471" s="53"/>
      <c r="DK471" s="53"/>
      <c r="DL471" s="53"/>
      <c r="DM471" s="53"/>
      <c r="DN471" s="53"/>
      <c r="DO471" s="53"/>
      <c r="DP471" s="53"/>
      <c r="DQ471" s="53"/>
      <c r="DR471" s="53"/>
      <c r="DS471" s="53"/>
      <c r="DT471" s="53"/>
      <c r="DU471" s="53"/>
      <c r="DV471" s="53"/>
      <c r="DW471" s="53"/>
      <c r="DX471" s="53"/>
      <c r="DY471" s="53"/>
      <c r="DZ471" s="53"/>
      <c r="EA471" s="53"/>
      <c r="EB471" s="53"/>
      <c r="EC471" s="53"/>
      <c r="ED471" s="53"/>
      <c r="EE471" s="53"/>
      <c r="EF471" s="53"/>
      <c r="EG471" s="53"/>
      <c r="EH471" s="53"/>
      <c r="EI471" s="53"/>
      <c r="EJ471" s="53"/>
      <c r="EK471" s="53"/>
      <c r="EL471" s="53"/>
      <c r="EM471" s="53"/>
      <c r="EN471" s="53"/>
      <c r="EO471" s="53"/>
      <c r="EP471" s="53"/>
      <c r="EQ471" s="53"/>
      <c r="ER471" s="53"/>
      <c r="ES471" s="53"/>
      <c r="ET471" s="53"/>
      <c r="EU471" s="53"/>
      <c r="EV471" s="53"/>
      <c r="EW471" s="53"/>
      <c r="EX471" s="53"/>
      <c r="EY471" s="53"/>
      <c r="EZ471" s="53"/>
      <c r="FA471" s="53"/>
    </row>
    <row r="472" customFormat="1" spans="1:157">
      <c r="A472" s="53"/>
      <c r="B472" s="57" t="s">
        <v>16</v>
      </c>
      <c r="C472" s="57" t="s">
        <v>1289</v>
      </c>
      <c r="D472" s="57" t="s">
        <v>27</v>
      </c>
      <c r="E472" s="57" t="s">
        <v>1290</v>
      </c>
      <c r="F472" s="57" t="s">
        <v>1291</v>
      </c>
      <c r="G472" s="59" t="s">
        <v>25</v>
      </c>
      <c r="H472" s="59">
        <v>9</v>
      </c>
      <c r="I472" s="66">
        <v>14.204892</v>
      </c>
      <c r="J472" s="66">
        <f>I472*22.47%+I472</f>
        <v>17.3967312324</v>
      </c>
      <c r="K472" s="66">
        <f>J472*H472</f>
        <v>156.5705810916</v>
      </c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  <c r="AA472" s="53"/>
      <c r="AB472" s="53"/>
      <c r="AC472" s="53"/>
      <c r="AD472" s="53"/>
      <c r="AE472" s="53"/>
      <c r="AF472" s="53"/>
      <c r="AG472" s="53"/>
      <c r="AH472" s="53"/>
      <c r="AI472" s="53"/>
      <c r="AJ472" s="53"/>
      <c r="AK472" s="53"/>
      <c r="AL472" s="53"/>
      <c r="AM472" s="53"/>
      <c r="AN472" s="53"/>
      <c r="AO472" s="53"/>
      <c r="AP472" s="53"/>
      <c r="AQ472" s="53"/>
      <c r="AR472" s="53"/>
      <c r="AS472" s="53"/>
      <c r="AT472" s="53"/>
      <c r="AU472" s="53"/>
      <c r="AV472" s="53"/>
      <c r="AW472" s="53"/>
      <c r="AX472" s="53"/>
      <c r="AY472" s="53"/>
      <c r="AZ472" s="53"/>
      <c r="BA472" s="53"/>
      <c r="BB472" s="53"/>
      <c r="BC472" s="53"/>
      <c r="BD472" s="53"/>
      <c r="BE472" s="53"/>
      <c r="BF472" s="53"/>
      <c r="BG472" s="53"/>
      <c r="BH472" s="53"/>
      <c r="BI472" s="53"/>
      <c r="BJ472" s="53"/>
      <c r="BK472" s="53"/>
      <c r="BL472" s="53"/>
      <c r="BM472" s="53"/>
      <c r="BN472" s="53"/>
      <c r="BO472" s="53"/>
      <c r="BP472" s="53"/>
      <c r="BQ472" s="53"/>
      <c r="BR472" s="53"/>
      <c r="BS472" s="53"/>
      <c r="BT472" s="53"/>
      <c r="BU472" s="53"/>
      <c r="BV472" s="53"/>
      <c r="BW472" s="53"/>
      <c r="BX472" s="53"/>
      <c r="BY472" s="53"/>
      <c r="BZ472" s="53"/>
      <c r="CA472" s="53"/>
      <c r="CB472" s="53"/>
      <c r="CC472" s="53"/>
      <c r="CD472" s="53"/>
      <c r="CE472" s="53"/>
      <c r="CF472" s="53"/>
      <c r="CG472" s="53"/>
      <c r="CH472" s="53"/>
      <c r="CI472" s="53"/>
      <c r="CJ472" s="53"/>
      <c r="CK472" s="53"/>
      <c r="CL472" s="53"/>
      <c r="CM472" s="53"/>
      <c r="CN472" s="53"/>
      <c r="CO472" s="53"/>
      <c r="CP472" s="53"/>
      <c r="CQ472" s="53"/>
      <c r="CR472" s="53"/>
      <c r="CS472" s="53"/>
      <c r="CT472" s="53"/>
      <c r="CU472" s="53"/>
      <c r="CV472" s="53"/>
      <c r="CW472" s="53"/>
      <c r="CX472" s="53"/>
      <c r="CY472" s="53"/>
      <c r="CZ472" s="53"/>
      <c r="DA472" s="53"/>
      <c r="DB472" s="53"/>
      <c r="DC472" s="53"/>
      <c r="DD472" s="53"/>
      <c r="DE472" s="53"/>
      <c r="DF472" s="53"/>
      <c r="DG472" s="53"/>
      <c r="DH472" s="53"/>
      <c r="DI472" s="53"/>
      <c r="DJ472" s="53"/>
      <c r="DK472" s="53"/>
      <c r="DL472" s="53"/>
      <c r="DM472" s="53"/>
      <c r="DN472" s="53"/>
      <c r="DO472" s="53"/>
      <c r="DP472" s="53"/>
      <c r="DQ472" s="53"/>
      <c r="DR472" s="53"/>
      <c r="DS472" s="53"/>
      <c r="DT472" s="53"/>
      <c r="DU472" s="53"/>
      <c r="DV472" s="53"/>
      <c r="DW472" s="53"/>
      <c r="DX472" s="53"/>
      <c r="DY472" s="53"/>
      <c r="DZ472" s="53"/>
      <c r="EA472" s="53"/>
      <c r="EB472" s="53"/>
      <c r="EC472" s="53"/>
      <c r="ED472" s="53"/>
      <c r="EE472" s="53"/>
      <c r="EF472" s="53"/>
      <c r="EG472" s="53"/>
      <c r="EH472" s="53"/>
      <c r="EI472" s="53"/>
      <c r="EJ472" s="53"/>
      <c r="EK472" s="53"/>
      <c r="EL472" s="53"/>
      <c r="EM472" s="53"/>
      <c r="EN472" s="53"/>
      <c r="EO472" s="53"/>
      <c r="EP472" s="53"/>
      <c r="EQ472" s="53"/>
      <c r="ER472" s="53"/>
      <c r="ES472" s="53"/>
      <c r="ET472" s="53"/>
      <c r="EU472" s="53"/>
      <c r="EV472" s="53"/>
      <c r="EW472" s="53"/>
      <c r="EX472" s="53"/>
      <c r="EY472" s="53"/>
      <c r="EZ472" s="53"/>
      <c r="FA472" s="53"/>
    </row>
    <row r="473" spans="2:11">
      <c r="B473" s="50" t="s">
        <v>72</v>
      </c>
      <c r="C473" s="50" t="s">
        <v>1292</v>
      </c>
      <c r="D473" s="50" t="s">
        <v>14</v>
      </c>
      <c r="E473" s="51"/>
      <c r="F473" s="50" t="s">
        <v>1293</v>
      </c>
      <c r="G473" s="52" t="s">
        <v>11</v>
      </c>
      <c r="H473" s="52">
        <v>0</v>
      </c>
      <c r="I473" s="64">
        <v>0</v>
      </c>
      <c r="J473" s="64">
        <f>I473*22.47%+I473</f>
        <v>0</v>
      </c>
      <c r="K473" s="64">
        <f>SUM(K474:K476)</f>
        <v>4634.3323124358</v>
      </c>
    </row>
    <row r="474" customFormat="1" spans="1:157">
      <c r="A474" s="53"/>
      <c r="B474" s="57" t="s">
        <v>16</v>
      </c>
      <c r="C474" s="57" t="s">
        <v>1294</v>
      </c>
      <c r="D474" s="57" t="s">
        <v>14</v>
      </c>
      <c r="E474" s="58" t="s">
        <v>1295</v>
      </c>
      <c r="F474" s="57" t="s">
        <v>1296</v>
      </c>
      <c r="G474" s="59" t="s">
        <v>25</v>
      </c>
      <c r="H474" s="59">
        <v>30</v>
      </c>
      <c r="I474" s="66">
        <v>17.2</v>
      </c>
      <c r="J474" s="66">
        <v>21.06</v>
      </c>
      <c r="K474" s="66">
        <v>631.8</v>
      </c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  <c r="AA474" s="53"/>
      <c r="AB474" s="53"/>
      <c r="AC474" s="53"/>
      <c r="AD474" s="53"/>
      <c r="AE474" s="53"/>
      <c r="AF474" s="53"/>
      <c r="AG474" s="53"/>
      <c r="AH474" s="53"/>
      <c r="AI474" s="53"/>
      <c r="AJ474" s="53"/>
      <c r="AK474" s="53"/>
      <c r="AL474" s="53"/>
      <c r="AM474" s="53"/>
      <c r="AN474" s="53"/>
      <c r="AO474" s="53"/>
      <c r="AP474" s="53"/>
      <c r="AQ474" s="53"/>
      <c r="AR474" s="53"/>
      <c r="AS474" s="53"/>
      <c r="AT474" s="53"/>
      <c r="AU474" s="53"/>
      <c r="AV474" s="53"/>
      <c r="AW474" s="53"/>
      <c r="AX474" s="53"/>
      <c r="AY474" s="53"/>
      <c r="AZ474" s="53"/>
      <c r="BA474" s="53"/>
      <c r="BB474" s="53"/>
      <c r="BC474" s="53"/>
      <c r="BD474" s="53"/>
      <c r="BE474" s="53"/>
      <c r="BF474" s="53"/>
      <c r="BG474" s="53"/>
      <c r="BH474" s="53"/>
      <c r="BI474" s="53"/>
      <c r="BJ474" s="53"/>
      <c r="BK474" s="53"/>
      <c r="BL474" s="53"/>
      <c r="BM474" s="53"/>
      <c r="BN474" s="53"/>
      <c r="BO474" s="53"/>
      <c r="BP474" s="53"/>
      <c r="BQ474" s="53"/>
      <c r="BR474" s="53"/>
      <c r="BS474" s="53"/>
      <c r="BT474" s="53"/>
      <c r="BU474" s="53"/>
      <c r="BV474" s="53"/>
      <c r="BW474" s="53"/>
      <c r="BX474" s="53"/>
      <c r="BY474" s="53"/>
      <c r="BZ474" s="53"/>
      <c r="CA474" s="53"/>
      <c r="CB474" s="53"/>
      <c r="CC474" s="53"/>
      <c r="CD474" s="53"/>
      <c r="CE474" s="53"/>
      <c r="CF474" s="53"/>
      <c r="CG474" s="53"/>
      <c r="CH474" s="53"/>
      <c r="CI474" s="53"/>
      <c r="CJ474" s="53"/>
      <c r="CK474" s="53"/>
      <c r="CL474" s="53"/>
      <c r="CM474" s="53"/>
      <c r="CN474" s="53"/>
      <c r="CO474" s="53"/>
      <c r="CP474" s="53"/>
      <c r="CQ474" s="53"/>
      <c r="CR474" s="53"/>
      <c r="CS474" s="53"/>
      <c r="CT474" s="53"/>
      <c r="CU474" s="53"/>
      <c r="CV474" s="53"/>
      <c r="CW474" s="53"/>
      <c r="CX474" s="53"/>
      <c r="CY474" s="53"/>
      <c r="CZ474" s="53"/>
      <c r="DA474" s="53"/>
      <c r="DB474" s="53"/>
      <c r="DC474" s="53"/>
      <c r="DD474" s="53"/>
      <c r="DE474" s="53"/>
      <c r="DF474" s="53"/>
      <c r="DG474" s="53"/>
      <c r="DH474" s="53"/>
      <c r="DI474" s="53"/>
      <c r="DJ474" s="53"/>
      <c r="DK474" s="53"/>
      <c r="DL474" s="53"/>
      <c r="DM474" s="53"/>
      <c r="DN474" s="53"/>
      <c r="DO474" s="53"/>
      <c r="DP474" s="53"/>
      <c r="DQ474" s="53"/>
      <c r="DR474" s="53"/>
      <c r="DS474" s="53"/>
      <c r="DT474" s="53"/>
      <c r="DU474" s="53"/>
      <c r="DV474" s="53"/>
      <c r="DW474" s="53"/>
      <c r="DX474" s="53"/>
      <c r="DY474" s="53"/>
      <c r="DZ474" s="53"/>
      <c r="EA474" s="53"/>
      <c r="EB474" s="53"/>
      <c r="EC474" s="53"/>
      <c r="ED474" s="53"/>
      <c r="EE474" s="53"/>
      <c r="EF474" s="53"/>
      <c r="EG474" s="53"/>
      <c r="EH474" s="53"/>
      <c r="EI474" s="53"/>
      <c r="EJ474" s="53"/>
      <c r="EK474" s="53"/>
      <c r="EL474" s="53"/>
      <c r="EM474" s="53"/>
      <c r="EN474" s="53"/>
      <c r="EO474" s="53"/>
      <c r="EP474" s="53"/>
      <c r="EQ474" s="53"/>
      <c r="ER474" s="53"/>
      <c r="ES474" s="53"/>
      <c r="ET474" s="53"/>
      <c r="EU474" s="53"/>
      <c r="EV474" s="53"/>
      <c r="EW474" s="53"/>
      <c r="EX474" s="53"/>
      <c r="EY474" s="53"/>
      <c r="EZ474" s="53"/>
      <c r="FA474" s="53"/>
    </row>
    <row r="475" customFormat="1" spans="1:157">
      <c r="A475" s="53"/>
      <c r="B475" s="57" t="s">
        <v>16</v>
      </c>
      <c r="C475" s="57" t="s">
        <v>1297</v>
      </c>
      <c r="D475" s="57" t="s">
        <v>27</v>
      </c>
      <c r="E475" s="57" t="s">
        <v>1298</v>
      </c>
      <c r="F475" s="57" t="s">
        <v>1299</v>
      </c>
      <c r="G475" s="59" t="s">
        <v>25</v>
      </c>
      <c r="H475" s="59">
        <v>101</v>
      </c>
      <c r="I475" s="66">
        <v>22.609314</v>
      </c>
      <c r="J475" s="66">
        <f>I475*22.47%+I475</f>
        <v>27.6896268558</v>
      </c>
      <c r="K475" s="66">
        <f>J475*H475</f>
        <v>2796.6523124358</v>
      </c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  <c r="AA475" s="53"/>
      <c r="AB475" s="53"/>
      <c r="AC475" s="53"/>
      <c r="AD475" s="53"/>
      <c r="AE475" s="53"/>
      <c r="AF475" s="53"/>
      <c r="AG475" s="53"/>
      <c r="AH475" s="53"/>
      <c r="AI475" s="53"/>
      <c r="AJ475" s="53"/>
      <c r="AK475" s="53"/>
      <c r="AL475" s="53"/>
      <c r="AM475" s="53"/>
      <c r="AN475" s="53"/>
      <c r="AO475" s="53"/>
      <c r="AP475" s="53"/>
      <c r="AQ475" s="53"/>
      <c r="AR475" s="53"/>
      <c r="AS475" s="53"/>
      <c r="AT475" s="53"/>
      <c r="AU475" s="53"/>
      <c r="AV475" s="53"/>
      <c r="AW475" s="53"/>
      <c r="AX475" s="53"/>
      <c r="AY475" s="53"/>
      <c r="AZ475" s="53"/>
      <c r="BA475" s="53"/>
      <c r="BB475" s="53"/>
      <c r="BC475" s="53"/>
      <c r="BD475" s="53"/>
      <c r="BE475" s="53"/>
      <c r="BF475" s="53"/>
      <c r="BG475" s="53"/>
      <c r="BH475" s="53"/>
      <c r="BI475" s="53"/>
      <c r="BJ475" s="53"/>
      <c r="BK475" s="53"/>
      <c r="BL475" s="53"/>
      <c r="BM475" s="53"/>
      <c r="BN475" s="53"/>
      <c r="BO475" s="53"/>
      <c r="BP475" s="53"/>
      <c r="BQ475" s="53"/>
      <c r="BR475" s="53"/>
      <c r="BS475" s="53"/>
      <c r="BT475" s="53"/>
      <c r="BU475" s="53"/>
      <c r="BV475" s="53"/>
      <c r="BW475" s="53"/>
      <c r="BX475" s="53"/>
      <c r="BY475" s="53"/>
      <c r="BZ475" s="53"/>
      <c r="CA475" s="53"/>
      <c r="CB475" s="53"/>
      <c r="CC475" s="53"/>
      <c r="CD475" s="53"/>
      <c r="CE475" s="53"/>
      <c r="CF475" s="53"/>
      <c r="CG475" s="53"/>
      <c r="CH475" s="53"/>
      <c r="CI475" s="53"/>
      <c r="CJ475" s="53"/>
      <c r="CK475" s="53"/>
      <c r="CL475" s="53"/>
      <c r="CM475" s="53"/>
      <c r="CN475" s="53"/>
      <c r="CO475" s="53"/>
      <c r="CP475" s="53"/>
      <c r="CQ475" s="53"/>
      <c r="CR475" s="53"/>
      <c r="CS475" s="53"/>
      <c r="CT475" s="53"/>
      <c r="CU475" s="53"/>
      <c r="CV475" s="53"/>
      <c r="CW475" s="53"/>
      <c r="CX475" s="53"/>
      <c r="CY475" s="53"/>
      <c r="CZ475" s="53"/>
      <c r="DA475" s="53"/>
      <c r="DB475" s="53"/>
      <c r="DC475" s="53"/>
      <c r="DD475" s="53"/>
      <c r="DE475" s="53"/>
      <c r="DF475" s="53"/>
      <c r="DG475" s="53"/>
      <c r="DH475" s="53"/>
      <c r="DI475" s="53"/>
      <c r="DJ475" s="53"/>
      <c r="DK475" s="53"/>
      <c r="DL475" s="53"/>
      <c r="DM475" s="53"/>
      <c r="DN475" s="53"/>
      <c r="DO475" s="53"/>
      <c r="DP475" s="53"/>
      <c r="DQ475" s="53"/>
      <c r="DR475" s="53"/>
      <c r="DS475" s="53"/>
      <c r="DT475" s="53"/>
      <c r="DU475" s="53"/>
      <c r="DV475" s="53"/>
      <c r="DW475" s="53"/>
      <c r="DX475" s="53"/>
      <c r="DY475" s="53"/>
      <c r="DZ475" s="53"/>
      <c r="EA475" s="53"/>
      <c r="EB475" s="53"/>
      <c r="EC475" s="53"/>
      <c r="ED475" s="53"/>
      <c r="EE475" s="53"/>
      <c r="EF475" s="53"/>
      <c r="EG475" s="53"/>
      <c r="EH475" s="53"/>
      <c r="EI475" s="53"/>
      <c r="EJ475" s="53"/>
      <c r="EK475" s="53"/>
      <c r="EL475" s="53"/>
      <c r="EM475" s="53"/>
      <c r="EN475" s="53"/>
      <c r="EO475" s="53"/>
      <c r="EP475" s="53"/>
      <c r="EQ475" s="53"/>
      <c r="ER475" s="53"/>
      <c r="ES475" s="53"/>
      <c r="ET475" s="53"/>
      <c r="EU475" s="53"/>
      <c r="EV475" s="53"/>
      <c r="EW475" s="53"/>
      <c r="EX475" s="53"/>
      <c r="EY475" s="53"/>
      <c r="EZ475" s="53"/>
      <c r="FA475" s="53"/>
    </row>
    <row r="476" customFormat="1" spans="1:157">
      <c r="A476" s="53"/>
      <c r="B476" s="57" t="s">
        <v>16</v>
      </c>
      <c r="C476" s="57" t="s">
        <v>1300</v>
      </c>
      <c r="D476" s="57" t="s">
        <v>14</v>
      </c>
      <c r="E476" s="58" t="s">
        <v>1301</v>
      </c>
      <c r="F476" s="57" t="s">
        <v>1302</v>
      </c>
      <c r="G476" s="59" t="s">
        <v>20</v>
      </c>
      <c r="H476" s="59">
        <v>12</v>
      </c>
      <c r="I476" s="66">
        <v>82.06</v>
      </c>
      <c r="J476" s="66">
        <v>100.49</v>
      </c>
      <c r="K476" s="66">
        <v>1205.88</v>
      </c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  <c r="AA476" s="53"/>
      <c r="AB476" s="53"/>
      <c r="AC476" s="53"/>
      <c r="AD476" s="53"/>
      <c r="AE476" s="53"/>
      <c r="AF476" s="53"/>
      <c r="AG476" s="53"/>
      <c r="AH476" s="53"/>
      <c r="AI476" s="53"/>
      <c r="AJ476" s="53"/>
      <c r="AK476" s="53"/>
      <c r="AL476" s="53"/>
      <c r="AM476" s="53"/>
      <c r="AN476" s="53"/>
      <c r="AO476" s="53"/>
      <c r="AP476" s="53"/>
      <c r="AQ476" s="53"/>
      <c r="AR476" s="53"/>
      <c r="AS476" s="53"/>
      <c r="AT476" s="53"/>
      <c r="AU476" s="53"/>
      <c r="AV476" s="53"/>
      <c r="AW476" s="53"/>
      <c r="AX476" s="53"/>
      <c r="AY476" s="53"/>
      <c r="AZ476" s="53"/>
      <c r="BA476" s="53"/>
      <c r="BB476" s="53"/>
      <c r="BC476" s="53"/>
      <c r="BD476" s="53"/>
      <c r="BE476" s="53"/>
      <c r="BF476" s="53"/>
      <c r="BG476" s="53"/>
      <c r="BH476" s="53"/>
      <c r="BI476" s="53"/>
      <c r="BJ476" s="53"/>
      <c r="BK476" s="53"/>
      <c r="BL476" s="53"/>
      <c r="BM476" s="53"/>
      <c r="BN476" s="53"/>
      <c r="BO476" s="53"/>
      <c r="BP476" s="53"/>
      <c r="BQ476" s="53"/>
      <c r="BR476" s="53"/>
      <c r="BS476" s="53"/>
      <c r="BT476" s="53"/>
      <c r="BU476" s="53"/>
      <c r="BV476" s="53"/>
      <c r="BW476" s="53"/>
      <c r="BX476" s="53"/>
      <c r="BY476" s="53"/>
      <c r="BZ476" s="53"/>
      <c r="CA476" s="53"/>
      <c r="CB476" s="53"/>
      <c r="CC476" s="53"/>
      <c r="CD476" s="53"/>
      <c r="CE476" s="53"/>
      <c r="CF476" s="53"/>
      <c r="CG476" s="53"/>
      <c r="CH476" s="53"/>
      <c r="CI476" s="53"/>
      <c r="CJ476" s="53"/>
      <c r="CK476" s="53"/>
      <c r="CL476" s="53"/>
      <c r="CM476" s="53"/>
      <c r="CN476" s="53"/>
      <c r="CO476" s="53"/>
      <c r="CP476" s="53"/>
      <c r="CQ476" s="53"/>
      <c r="CR476" s="53"/>
      <c r="CS476" s="53"/>
      <c r="CT476" s="53"/>
      <c r="CU476" s="53"/>
      <c r="CV476" s="53"/>
      <c r="CW476" s="53"/>
      <c r="CX476" s="53"/>
      <c r="CY476" s="53"/>
      <c r="CZ476" s="53"/>
      <c r="DA476" s="53"/>
      <c r="DB476" s="53"/>
      <c r="DC476" s="53"/>
      <c r="DD476" s="53"/>
      <c r="DE476" s="53"/>
      <c r="DF476" s="53"/>
      <c r="DG476" s="53"/>
      <c r="DH476" s="53"/>
      <c r="DI476" s="53"/>
      <c r="DJ476" s="53"/>
      <c r="DK476" s="53"/>
      <c r="DL476" s="53"/>
      <c r="DM476" s="53"/>
      <c r="DN476" s="53"/>
      <c r="DO476" s="53"/>
      <c r="DP476" s="53"/>
      <c r="DQ476" s="53"/>
      <c r="DR476" s="53"/>
      <c r="DS476" s="53"/>
      <c r="DT476" s="53"/>
      <c r="DU476" s="53"/>
      <c r="DV476" s="53"/>
      <c r="DW476" s="53"/>
      <c r="DX476" s="53"/>
      <c r="DY476" s="53"/>
      <c r="DZ476" s="53"/>
      <c r="EA476" s="53"/>
      <c r="EB476" s="53"/>
      <c r="EC476" s="53"/>
      <c r="ED476" s="53"/>
      <c r="EE476" s="53"/>
      <c r="EF476" s="53"/>
      <c r="EG476" s="53"/>
      <c r="EH476" s="53"/>
      <c r="EI476" s="53"/>
      <c r="EJ476" s="53"/>
      <c r="EK476" s="53"/>
      <c r="EL476" s="53"/>
      <c r="EM476" s="53"/>
      <c r="EN476" s="53"/>
      <c r="EO476" s="53"/>
      <c r="EP476" s="53"/>
      <c r="EQ476" s="53"/>
      <c r="ER476" s="53"/>
      <c r="ES476" s="53"/>
      <c r="ET476" s="53"/>
      <c r="EU476" s="53"/>
      <c r="EV476" s="53"/>
      <c r="EW476" s="53"/>
      <c r="EX476" s="53"/>
      <c r="EY476" s="53"/>
      <c r="EZ476" s="53"/>
      <c r="FA476" s="53"/>
    </row>
    <row r="477" customFormat="1" spans="1:157">
      <c r="A477" s="53"/>
      <c r="B477" s="54" t="s">
        <v>12</v>
      </c>
      <c r="C477" s="54" t="s">
        <v>1303</v>
      </c>
      <c r="D477" s="54" t="s">
        <v>14</v>
      </c>
      <c r="E477" s="55"/>
      <c r="F477" s="54" t="s">
        <v>1304</v>
      </c>
      <c r="G477" s="56" t="s">
        <v>11</v>
      </c>
      <c r="H477" s="56">
        <v>0</v>
      </c>
      <c r="I477" s="65">
        <v>0</v>
      </c>
      <c r="J477" s="65">
        <v>0</v>
      </c>
      <c r="K477" s="65">
        <f>K478+K481+K490+K508+K525+K529+K542+K564+K574+K583+K587+K595</f>
        <v>342447.057552217</v>
      </c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  <c r="AA477" s="53"/>
      <c r="AB477" s="53"/>
      <c r="AC477" s="53"/>
      <c r="AD477" s="53"/>
      <c r="AE477" s="53"/>
      <c r="AF477" s="53"/>
      <c r="AG477" s="53"/>
      <c r="AH477" s="53"/>
      <c r="AI477" s="53"/>
      <c r="AJ477" s="53"/>
      <c r="AK477" s="53"/>
      <c r="AL477" s="53"/>
      <c r="AM477" s="53"/>
      <c r="AN477" s="53"/>
      <c r="AO477" s="53"/>
      <c r="AP477" s="53"/>
      <c r="AQ477" s="53"/>
      <c r="AR477" s="53"/>
      <c r="AS477" s="53"/>
      <c r="AT477" s="53"/>
      <c r="AU477" s="53"/>
      <c r="AV477" s="53"/>
      <c r="AW477" s="53"/>
      <c r="AX477" s="53"/>
      <c r="AY477" s="53"/>
      <c r="AZ477" s="53"/>
      <c r="BA477" s="53"/>
      <c r="BB477" s="53"/>
      <c r="BC477" s="53"/>
      <c r="BD477" s="53"/>
      <c r="BE477" s="53"/>
      <c r="BF477" s="53"/>
      <c r="BG477" s="53"/>
      <c r="BH477" s="53"/>
      <c r="BI477" s="53"/>
      <c r="BJ477" s="53"/>
      <c r="BK477" s="53"/>
      <c r="BL477" s="53"/>
      <c r="BM477" s="53"/>
      <c r="BN477" s="53"/>
      <c r="BO477" s="53"/>
      <c r="BP477" s="53"/>
      <c r="BQ477" s="53"/>
      <c r="BR477" s="53"/>
      <c r="BS477" s="53"/>
      <c r="BT477" s="53"/>
      <c r="BU477" s="53"/>
      <c r="BV477" s="53"/>
      <c r="BW477" s="53"/>
      <c r="BX477" s="53"/>
      <c r="BY477" s="53"/>
      <c r="BZ477" s="53"/>
      <c r="CA477" s="53"/>
      <c r="CB477" s="53"/>
      <c r="CC477" s="53"/>
      <c r="CD477" s="53"/>
      <c r="CE477" s="53"/>
      <c r="CF477" s="53"/>
      <c r="CG477" s="53"/>
      <c r="CH477" s="53"/>
      <c r="CI477" s="53"/>
      <c r="CJ477" s="53"/>
      <c r="CK477" s="53"/>
      <c r="CL477" s="53"/>
      <c r="CM477" s="53"/>
      <c r="CN477" s="53"/>
      <c r="CO477" s="53"/>
      <c r="CP477" s="53"/>
      <c r="CQ477" s="53"/>
      <c r="CR477" s="53"/>
      <c r="CS477" s="53"/>
      <c r="CT477" s="53"/>
      <c r="CU477" s="53"/>
      <c r="CV477" s="53"/>
      <c r="CW477" s="53"/>
      <c r="CX477" s="53"/>
      <c r="CY477" s="53"/>
      <c r="CZ477" s="53"/>
      <c r="DA477" s="53"/>
      <c r="DB477" s="53"/>
      <c r="DC477" s="53"/>
      <c r="DD477" s="53"/>
      <c r="DE477" s="53"/>
      <c r="DF477" s="53"/>
      <c r="DG477" s="53"/>
      <c r="DH477" s="53"/>
      <c r="DI477" s="53"/>
      <c r="DJ477" s="53"/>
      <c r="DK477" s="53"/>
      <c r="DL477" s="53"/>
      <c r="DM477" s="53"/>
      <c r="DN477" s="53"/>
      <c r="DO477" s="53"/>
      <c r="DP477" s="53"/>
      <c r="DQ477" s="53"/>
      <c r="DR477" s="53"/>
      <c r="DS477" s="53"/>
      <c r="DT477" s="53"/>
      <c r="DU477" s="53"/>
      <c r="DV477" s="53"/>
      <c r="DW477" s="53"/>
      <c r="DX477" s="53"/>
      <c r="DY477" s="53"/>
      <c r="DZ477" s="53"/>
      <c r="EA477" s="53"/>
      <c r="EB477" s="53"/>
      <c r="EC477" s="53"/>
      <c r="ED477" s="53"/>
      <c r="EE477" s="53"/>
      <c r="EF477" s="53"/>
      <c r="EG477" s="53"/>
      <c r="EH477" s="53"/>
      <c r="EI477" s="53"/>
      <c r="EJ477" s="53"/>
      <c r="EK477" s="53"/>
      <c r="EL477" s="53"/>
      <c r="EM477" s="53"/>
      <c r="EN477" s="53"/>
      <c r="EO477" s="53"/>
      <c r="EP477" s="53"/>
      <c r="EQ477" s="53"/>
      <c r="ER477" s="53"/>
      <c r="ES477" s="53"/>
      <c r="ET477" s="53"/>
      <c r="EU477" s="53"/>
      <c r="EV477" s="53"/>
      <c r="EW477" s="53"/>
      <c r="EX477" s="53"/>
      <c r="EY477" s="53"/>
      <c r="EZ477" s="53"/>
      <c r="FA477" s="53"/>
    </row>
    <row r="478" spans="2:11">
      <c r="B478" s="50" t="s">
        <v>72</v>
      </c>
      <c r="C478" s="50" t="s">
        <v>1305</v>
      </c>
      <c r="D478" s="50" t="s">
        <v>14</v>
      </c>
      <c r="E478" s="51"/>
      <c r="F478" s="50" t="s">
        <v>1306</v>
      </c>
      <c r="G478" s="52" t="s">
        <v>11</v>
      </c>
      <c r="H478" s="52">
        <v>0</v>
      </c>
      <c r="I478" s="64">
        <v>0</v>
      </c>
      <c r="J478" s="64">
        <v>0</v>
      </c>
      <c r="K478" s="64">
        <f>SUM(K479:K480)</f>
        <v>39.2193053694</v>
      </c>
    </row>
    <row r="479" customFormat="1" spans="1:157">
      <c r="A479" s="53"/>
      <c r="B479" s="57" t="s">
        <v>16</v>
      </c>
      <c r="C479" s="57" t="s">
        <v>1307</v>
      </c>
      <c r="D479" s="57" t="s">
        <v>27</v>
      </c>
      <c r="E479" s="57" t="s">
        <v>1308</v>
      </c>
      <c r="F479" s="57" t="s">
        <v>1309</v>
      </c>
      <c r="G479" s="59" t="s">
        <v>25</v>
      </c>
      <c r="H479" s="59">
        <v>1</v>
      </c>
      <c r="I479" s="66">
        <v>17.593368</v>
      </c>
      <c r="J479" s="66">
        <f>I479*22.47%+I479</f>
        <v>21.5465977896</v>
      </c>
      <c r="K479" s="66">
        <f>J479*H479</f>
        <v>21.5465977896</v>
      </c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  <c r="AA479" s="53"/>
      <c r="AB479" s="53"/>
      <c r="AC479" s="53"/>
      <c r="AD479" s="53"/>
      <c r="AE479" s="53"/>
      <c r="AF479" s="53"/>
      <c r="AG479" s="53"/>
      <c r="AH479" s="53"/>
      <c r="AI479" s="53"/>
      <c r="AJ479" s="53"/>
      <c r="AK479" s="53"/>
      <c r="AL479" s="53"/>
      <c r="AM479" s="53"/>
      <c r="AN479" s="53"/>
      <c r="AO479" s="53"/>
      <c r="AP479" s="53"/>
      <c r="AQ479" s="53"/>
      <c r="AR479" s="53"/>
      <c r="AS479" s="53"/>
      <c r="AT479" s="53"/>
      <c r="AU479" s="53"/>
      <c r="AV479" s="53"/>
      <c r="AW479" s="53"/>
      <c r="AX479" s="53"/>
      <c r="AY479" s="53"/>
      <c r="AZ479" s="53"/>
      <c r="BA479" s="53"/>
      <c r="BB479" s="53"/>
      <c r="BC479" s="53"/>
      <c r="BD479" s="53"/>
      <c r="BE479" s="53"/>
      <c r="BF479" s="53"/>
      <c r="BG479" s="53"/>
      <c r="BH479" s="53"/>
      <c r="BI479" s="53"/>
      <c r="BJ479" s="53"/>
      <c r="BK479" s="53"/>
      <c r="BL479" s="53"/>
      <c r="BM479" s="53"/>
      <c r="BN479" s="53"/>
      <c r="BO479" s="53"/>
      <c r="BP479" s="53"/>
      <c r="BQ479" s="53"/>
      <c r="BR479" s="53"/>
      <c r="BS479" s="53"/>
      <c r="BT479" s="53"/>
      <c r="BU479" s="53"/>
      <c r="BV479" s="53"/>
      <c r="BW479" s="53"/>
      <c r="BX479" s="53"/>
      <c r="BY479" s="53"/>
      <c r="BZ479" s="53"/>
      <c r="CA479" s="53"/>
      <c r="CB479" s="53"/>
      <c r="CC479" s="53"/>
      <c r="CD479" s="53"/>
      <c r="CE479" s="53"/>
      <c r="CF479" s="53"/>
      <c r="CG479" s="53"/>
      <c r="CH479" s="53"/>
      <c r="CI479" s="53"/>
      <c r="CJ479" s="53"/>
      <c r="CK479" s="53"/>
      <c r="CL479" s="53"/>
      <c r="CM479" s="53"/>
      <c r="CN479" s="53"/>
      <c r="CO479" s="53"/>
      <c r="CP479" s="53"/>
      <c r="CQ479" s="53"/>
      <c r="CR479" s="53"/>
      <c r="CS479" s="53"/>
      <c r="CT479" s="53"/>
      <c r="CU479" s="53"/>
      <c r="CV479" s="53"/>
      <c r="CW479" s="53"/>
      <c r="CX479" s="53"/>
      <c r="CY479" s="53"/>
      <c r="CZ479" s="53"/>
      <c r="DA479" s="53"/>
      <c r="DB479" s="53"/>
      <c r="DC479" s="53"/>
      <c r="DD479" s="53"/>
      <c r="DE479" s="53"/>
      <c r="DF479" s="53"/>
      <c r="DG479" s="53"/>
      <c r="DH479" s="53"/>
      <c r="DI479" s="53"/>
      <c r="DJ479" s="53"/>
      <c r="DK479" s="53"/>
      <c r="DL479" s="53"/>
      <c r="DM479" s="53"/>
      <c r="DN479" s="53"/>
      <c r="DO479" s="53"/>
      <c r="DP479" s="53"/>
      <c r="DQ479" s="53"/>
      <c r="DR479" s="53"/>
      <c r="DS479" s="53"/>
      <c r="DT479" s="53"/>
      <c r="DU479" s="53"/>
      <c r="DV479" s="53"/>
      <c r="DW479" s="53"/>
      <c r="DX479" s="53"/>
      <c r="DY479" s="53"/>
      <c r="DZ479" s="53"/>
      <c r="EA479" s="53"/>
      <c r="EB479" s="53"/>
      <c r="EC479" s="53"/>
      <c r="ED479" s="53"/>
      <c r="EE479" s="53"/>
      <c r="EF479" s="53"/>
      <c r="EG479" s="53"/>
      <c r="EH479" s="53"/>
      <c r="EI479" s="53"/>
      <c r="EJ479" s="53"/>
      <c r="EK479" s="53"/>
      <c r="EL479" s="53"/>
      <c r="EM479" s="53"/>
      <c r="EN479" s="53"/>
      <c r="EO479" s="53"/>
      <c r="EP479" s="53"/>
      <c r="EQ479" s="53"/>
      <c r="ER479" s="53"/>
      <c r="ES479" s="53"/>
      <c r="ET479" s="53"/>
      <c r="EU479" s="53"/>
      <c r="EV479" s="53"/>
      <c r="EW479" s="53"/>
      <c r="EX479" s="53"/>
      <c r="EY479" s="53"/>
      <c r="EZ479" s="53"/>
      <c r="FA479" s="53"/>
    </row>
    <row r="480" customFormat="1" spans="1:157">
      <c r="A480" s="53"/>
      <c r="B480" s="57" t="s">
        <v>16</v>
      </c>
      <c r="C480" s="57" t="s">
        <v>1310</v>
      </c>
      <c r="D480" s="57" t="s">
        <v>27</v>
      </c>
      <c r="E480" s="57" t="s">
        <v>1311</v>
      </c>
      <c r="F480" s="57" t="s">
        <v>1312</v>
      </c>
      <c r="G480" s="59" t="s">
        <v>25</v>
      </c>
      <c r="H480" s="59">
        <v>1</v>
      </c>
      <c r="I480" s="66">
        <v>14.430234</v>
      </c>
      <c r="J480" s="66">
        <f>I480*22.47%+I480</f>
        <v>17.6727075798</v>
      </c>
      <c r="K480" s="66">
        <f>J480*H480</f>
        <v>17.6727075798</v>
      </c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  <c r="AA480" s="53"/>
      <c r="AB480" s="53"/>
      <c r="AC480" s="53"/>
      <c r="AD480" s="53"/>
      <c r="AE480" s="53"/>
      <c r="AF480" s="53"/>
      <c r="AG480" s="53"/>
      <c r="AH480" s="53"/>
      <c r="AI480" s="53"/>
      <c r="AJ480" s="53"/>
      <c r="AK480" s="53"/>
      <c r="AL480" s="53"/>
      <c r="AM480" s="53"/>
      <c r="AN480" s="53"/>
      <c r="AO480" s="53"/>
      <c r="AP480" s="53"/>
      <c r="AQ480" s="53"/>
      <c r="AR480" s="53"/>
      <c r="AS480" s="53"/>
      <c r="AT480" s="53"/>
      <c r="AU480" s="53"/>
      <c r="AV480" s="53"/>
      <c r="AW480" s="53"/>
      <c r="AX480" s="53"/>
      <c r="AY480" s="53"/>
      <c r="AZ480" s="53"/>
      <c r="BA480" s="53"/>
      <c r="BB480" s="53"/>
      <c r="BC480" s="53"/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3"/>
      <c r="DE480" s="53"/>
      <c r="DF480" s="53"/>
      <c r="DG480" s="53"/>
      <c r="DH480" s="53"/>
      <c r="DI480" s="53"/>
      <c r="DJ480" s="53"/>
      <c r="DK480" s="53"/>
      <c r="DL480" s="53"/>
      <c r="DM480" s="53"/>
      <c r="DN480" s="53"/>
      <c r="DO480" s="53"/>
      <c r="DP480" s="53"/>
      <c r="DQ480" s="53"/>
      <c r="DR480" s="53"/>
      <c r="DS480" s="53"/>
      <c r="DT480" s="53"/>
      <c r="DU480" s="53"/>
      <c r="DV480" s="53"/>
      <c r="DW480" s="53"/>
      <c r="DX480" s="53"/>
      <c r="DY480" s="53"/>
      <c r="DZ480" s="53"/>
      <c r="EA480" s="53"/>
      <c r="EB480" s="53"/>
      <c r="EC480" s="53"/>
      <c r="ED480" s="53"/>
      <c r="EE480" s="53"/>
      <c r="EF480" s="53"/>
      <c r="EG480" s="53"/>
      <c r="EH480" s="53"/>
      <c r="EI480" s="53"/>
      <c r="EJ480" s="53"/>
      <c r="EK480" s="53"/>
      <c r="EL480" s="53"/>
      <c r="EM480" s="53"/>
      <c r="EN480" s="53"/>
      <c r="EO480" s="53"/>
      <c r="EP480" s="53"/>
      <c r="EQ480" s="53"/>
      <c r="ER480" s="53"/>
      <c r="ES480" s="53"/>
      <c r="ET480" s="53"/>
      <c r="EU480" s="53"/>
      <c r="EV480" s="53"/>
      <c r="EW480" s="53"/>
      <c r="EX480" s="53"/>
      <c r="EY480" s="53"/>
      <c r="EZ480" s="53"/>
      <c r="FA480" s="53"/>
    </row>
    <row r="481" spans="2:11">
      <c r="B481" s="50" t="s">
        <v>72</v>
      </c>
      <c r="C481" s="50" t="s">
        <v>1313</v>
      </c>
      <c r="D481" s="50" t="s">
        <v>14</v>
      </c>
      <c r="E481" s="51"/>
      <c r="F481" s="50" t="s">
        <v>1314</v>
      </c>
      <c r="G481" s="52" t="s">
        <v>11</v>
      </c>
      <c r="H481" s="52">
        <v>0</v>
      </c>
      <c r="I481" s="64">
        <v>0</v>
      </c>
      <c r="J481" s="64">
        <f>I481*22.47%+I481</f>
        <v>0</v>
      </c>
      <c r="K481" s="64">
        <f>SUM(K482:K489)</f>
        <v>4182.23049071</v>
      </c>
    </row>
    <row r="482" customFormat="1" spans="1:157">
      <c r="A482" s="53"/>
      <c r="B482" s="57" t="s">
        <v>16</v>
      </c>
      <c r="C482" s="57" t="s">
        <v>1315</v>
      </c>
      <c r="D482" s="57" t="s">
        <v>27</v>
      </c>
      <c r="E482" s="57" t="s">
        <v>1316</v>
      </c>
      <c r="F482" s="57" t="s">
        <v>1317</v>
      </c>
      <c r="G482" s="59" t="s">
        <v>25</v>
      </c>
      <c r="H482" s="59">
        <v>4</v>
      </c>
      <c r="I482" s="66">
        <v>4.356612</v>
      </c>
      <c r="J482" s="66">
        <f>I482*22.47%+I482</f>
        <v>5.3355427164</v>
      </c>
      <c r="K482" s="66">
        <f>J482*H482</f>
        <v>21.3421708656</v>
      </c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  <c r="AA482" s="53"/>
      <c r="AB482" s="53"/>
      <c r="AC482" s="53"/>
      <c r="AD482" s="53"/>
      <c r="AE482" s="53"/>
      <c r="AF482" s="53"/>
      <c r="AG482" s="53"/>
      <c r="AH482" s="53"/>
      <c r="AI482" s="53"/>
      <c r="AJ482" s="53"/>
      <c r="AK482" s="53"/>
      <c r="AL482" s="53"/>
      <c r="AM482" s="53"/>
      <c r="AN482" s="53"/>
      <c r="AO482" s="53"/>
      <c r="AP482" s="53"/>
      <c r="AQ482" s="53"/>
      <c r="AR482" s="53"/>
      <c r="AS482" s="53"/>
      <c r="AT482" s="53"/>
      <c r="AU482" s="53"/>
      <c r="AV482" s="53"/>
      <c r="AW482" s="53"/>
      <c r="AX482" s="53"/>
      <c r="AY482" s="53"/>
      <c r="AZ482" s="53"/>
      <c r="BA482" s="53"/>
      <c r="BB482" s="53"/>
      <c r="BC482" s="53"/>
      <c r="BD482" s="53"/>
      <c r="BE482" s="53"/>
      <c r="BF482" s="53"/>
      <c r="BG482" s="53"/>
      <c r="BH482" s="53"/>
      <c r="BI482" s="53"/>
      <c r="BJ482" s="53"/>
      <c r="BK482" s="53"/>
      <c r="BL482" s="53"/>
      <c r="BM482" s="53"/>
      <c r="BN482" s="53"/>
      <c r="BO482" s="53"/>
      <c r="BP482" s="53"/>
      <c r="BQ482" s="53"/>
      <c r="BR482" s="53"/>
      <c r="BS482" s="53"/>
      <c r="BT482" s="53"/>
      <c r="BU482" s="53"/>
      <c r="BV482" s="53"/>
      <c r="BW482" s="53"/>
      <c r="BX482" s="53"/>
      <c r="BY482" s="53"/>
      <c r="BZ482" s="53"/>
      <c r="CA482" s="53"/>
      <c r="CB482" s="53"/>
      <c r="CC482" s="53"/>
      <c r="CD482" s="53"/>
      <c r="CE482" s="53"/>
      <c r="CF482" s="53"/>
      <c r="CG482" s="53"/>
      <c r="CH482" s="53"/>
      <c r="CI482" s="53"/>
      <c r="CJ482" s="53"/>
      <c r="CK482" s="53"/>
      <c r="CL482" s="53"/>
      <c r="CM482" s="53"/>
      <c r="CN482" s="53"/>
      <c r="CO482" s="53"/>
      <c r="CP482" s="53"/>
      <c r="CQ482" s="53"/>
      <c r="CR482" s="53"/>
      <c r="CS482" s="53"/>
      <c r="CT482" s="53"/>
      <c r="CU482" s="53"/>
      <c r="CV482" s="53"/>
      <c r="CW482" s="53"/>
      <c r="CX482" s="53"/>
      <c r="CY482" s="53"/>
      <c r="CZ482" s="53"/>
      <c r="DA482" s="53"/>
      <c r="DB482" s="53"/>
      <c r="DC482" s="53"/>
      <c r="DD482" s="53"/>
      <c r="DE482" s="53"/>
      <c r="DF482" s="53"/>
      <c r="DG482" s="53"/>
      <c r="DH482" s="53"/>
      <c r="DI482" s="53"/>
      <c r="DJ482" s="53"/>
      <c r="DK482" s="53"/>
      <c r="DL482" s="53"/>
      <c r="DM482" s="53"/>
      <c r="DN482" s="53"/>
      <c r="DO482" s="53"/>
      <c r="DP482" s="53"/>
      <c r="DQ482" s="53"/>
      <c r="DR482" s="53"/>
      <c r="DS482" s="53"/>
      <c r="DT482" s="53"/>
      <c r="DU482" s="53"/>
      <c r="DV482" s="53"/>
      <c r="DW482" s="53"/>
      <c r="DX482" s="53"/>
      <c r="DY482" s="53"/>
      <c r="DZ482" s="53"/>
      <c r="EA482" s="53"/>
      <c r="EB482" s="53"/>
      <c r="EC482" s="53"/>
      <c r="ED482" s="53"/>
      <c r="EE482" s="53"/>
      <c r="EF482" s="53"/>
      <c r="EG482" s="53"/>
      <c r="EH482" s="53"/>
      <c r="EI482" s="53"/>
      <c r="EJ482" s="53"/>
      <c r="EK482" s="53"/>
      <c r="EL482" s="53"/>
      <c r="EM482" s="53"/>
      <c r="EN482" s="53"/>
      <c r="EO482" s="53"/>
      <c r="EP482" s="53"/>
      <c r="EQ482" s="53"/>
      <c r="ER482" s="53"/>
      <c r="ES482" s="53"/>
      <c r="ET482" s="53"/>
      <c r="EU482" s="53"/>
      <c r="EV482" s="53"/>
      <c r="EW482" s="53"/>
      <c r="EX482" s="53"/>
      <c r="EY482" s="53"/>
      <c r="EZ482" s="53"/>
      <c r="FA482" s="53"/>
    </row>
    <row r="483" customFormat="1" spans="1:157">
      <c r="A483" s="53"/>
      <c r="B483" s="57" t="s">
        <v>16</v>
      </c>
      <c r="C483" s="57" t="s">
        <v>1318</v>
      </c>
      <c r="D483" s="57" t="s">
        <v>27</v>
      </c>
      <c r="E483" s="57" t="s">
        <v>1319</v>
      </c>
      <c r="F483" s="57" t="s">
        <v>1320</v>
      </c>
      <c r="G483" s="59" t="s">
        <v>25</v>
      </c>
      <c r="H483" s="59">
        <v>4</v>
      </c>
      <c r="I483" s="66">
        <v>1.660854</v>
      </c>
      <c r="J483" s="66">
        <f>I483*22.47%+I483</f>
        <v>2.0340478938</v>
      </c>
      <c r="K483" s="66">
        <f>J483*H483</f>
        <v>8.1361915752</v>
      </c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  <c r="AA483" s="53"/>
      <c r="AB483" s="53"/>
      <c r="AC483" s="53"/>
      <c r="AD483" s="53"/>
      <c r="AE483" s="53"/>
      <c r="AF483" s="53"/>
      <c r="AG483" s="53"/>
      <c r="AH483" s="53"/>
      <c r="AI483" s="53"/>
      <c r="AJ483" s="53"/>
      <c r="AK483" s="53"/>
      <c r="AL483" s="53"/>
      <c r="AM483" s="53"/>
      <c r="AN483" s="53"/>
      <c r="AO483" s="53"/>
      <c r="AP483" s="53"/>
      <c r="AQ483" s="53"/>
      <c r="AR483" s="53"/>
      <c r="AS483" s="53"/>
      <c r="AT483" s="53"/>
      <c r="AU483" s="53"/>
      <c r="AV483" s="53"/>
      <c r="AW483" s="53"/>
      <c r="AX483" s="53"/>
      <c r="AY483" s="53"/>
      <c r="AZ483" s="53"/>
      <c r="BA483" s="53"/>
      <c r="BB483" s="53"/>
      <c r="BC483" s="53"/>
      <c r="BD483" s="53"/>
      <c r="BE483" s="53"/>
      <c r="BF483" s="53"/>
      <c r="BG483" s="53"/>
      <c r="BH483" s="53"/>
      <c r="BI483" s="53"/>
      <c r="BJ483" s="53"/>
      <c r="BK483" s="53"/>
      <c r="BL483" s="53"/>
      <c r="BM483" s="53"/>
      <c r="BN483" s="53"/>
      <c r="BO483" s="53"/>
      <c r="BP483" s="53"/>
      <c r="BQ483" s="53"/>
      <c r="BR483" s="53"/>
      <c r="BS483" s="53"/>
      <c r="BT483" s="53"/>
      <c r="BU483" s="53"/>
      <c r="BV483" s="53"/>
      <c r="BW483" s="53"/>
      <c r="BX483" s="53"/>
      <c r="BY483" s="53"/>
      <c r="BZ483" s="53"/>
      <c r="CA483" s="53"/>
      <c r="CB483" s="53"/>
      <c r="CC483" s="53"/>
      <c r="CD483" s="53"/>
      <c r="CE483" s="53"/>
      <c r="CF483" s="53"/>
      <c r="CG483" s="53"/>
      <c r="CH483" s="53"/>
      <c r="CI483" s="53"/>
      <c r="CJ483" s="53"/>
      <c r="CK483" s="53"/>
      <c r="CL483" s="53"/>
      <c r="CM483" s="53"/>
      <c r="CN483" s="53"/>
      <c r="CO483" s="53"/>
      <c r="CP483" s="53"/>
      <c r="CQ483" s="53"/>
      <c r="CR483" s="53"/>
      <c r="CS483" s="53"/>
      <c r="CT483" s="53"/>
      <c r="CU483" s="53"/>
      <c r="CV483" s="53"/>
      <c r="CW483" s="53"/>
      <c r="CX483" s="53"/>
      <c r="CY483" s="53"/>
      <c r="CZ483" s="53"/>
      <c r="DA483" s="53"/>
      <c r="DB483" s="53"/>
      <c r="DC483" s="53"/>
      <c r="DD483" s="53"/>
      <c r="DE483" s="53"/>
      <c r="DF483" s="53"/>
      <c r="DG483" s="53"/>
      <c r="DH483" s="53"/>
      <c r="DI483" s="53"/>
      <c r="DJ483" s="53"/>
      <c r="DK483" s="53"/>
      <c r="DL483" s="53"/>
      <c r="DM483" s="53"/>
      <c r="DN483" s="53"/>
      <c r="DO483" s="53"/>
      <c r="DP483" s="53"/>
      <c r="DQ483" s="53"/>
      <c r="DR483" s="53"/>
      <c r="DS483" s="53"/>
      <c r="DT483" s="53"/>
      <c r="DU483" s="53"/>
      <c r="DV483" s="53"/>
      <c r="DW483" s="53"/>
      <c r="DX483" s="53"/>
      <c r="DY483" s="53"/>
      <c r="DZ483" s="53"/>
      <c r="EA483" s="53"/>
      <c r="EB483" s="53"/>
      <c r="EC483" s="53"/>
      <c r="ED483" s="53"/>
      <c r="EE483" s="53"/>
      <c r="EF483" s="53"/>
      <c r="EG483" s="53"/>
      <c r="EH483" s="53"/>
      <c r="EI483" s="53"/>
      <c r="EJ483" s="53"/>
      <c r="EK483" s="53"/>
      <c r="EL483" s="53"/>
      <c r="EM483" s="53"/>
      <c r="EN483" s="53"/>
      <c r="EO483" s="53"/>
      <c r="EP483" s="53"/>
      <c r="EQ483" s="53"/>
      <c r="ER483" s="53"/>
      <c r="ES483" s="53"/>
      <c r="ET483" s="53"/>
      <c r="EU483" s="53"/>
      <c r="EV483" s="53"/>
      <c r="EW483" s="53"/>
      <c r="EX483" s="53"/>
      <c r="EY483" s="53"/>
      <c r="EZ483" s="53"/>
      <c r="FA483" s="53"/>
    </row>
    <row r="484" customFormat="1" spans="1:157">
      <c r="A484" s="53"/>
      <c r="B484" s="57" t="s">
        <v>16</v>
      </c>
      <c r="C484" s="57" t="s">
        <v>1321</v>
      </c>
      <c r="D484" s="57" t="s">
        <v>14</v>
      </c>
      <c r="E484" s="58" t="s">
        <v>1322</v>
      </c>
      <c r="F484" s="57" t="s">
        <v>1323</v>
      </c>
      <c r="G484" s="59" t="s">
        <v>25</v>
      </c>
      <c r="H484" s="59">
        <v>242</v>
      </c>
      <c r="I484" s="66">
        <v>11.59</v>
      </c>
      <c r="J484" s="66">
        <v>14.19</v>
      </c>
      <c r="K484" s="66">
        <v>3433.98</v>
      </c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  <c r="AA484" s="53"/>
      <c r="AB484" s="53"/>
      <c r="AC484" s="53"/>
      <c r="AD484" s="53"/>
      <c r="AE484" s="53"/>
      <c r="AF484" s="53"/>
      <c r="AG484" s="53"/>
      <c r="AH484" s="53"/>
      <c r="AI484" s="53"/>
      <c r="AJ484" s="53"/>
      <c r="AK484" s="53"/>
      <c r="AL484" s="53"/>
      <c r="AM484" s="53"/>
      <c r="AN484" s="53"/>
      <c r="AO484" s="53"/>
      <c r="AP484" s="53"/>
      <c r="AQ484" s="53"/>
      <c r="AR484" s="53"/>
      <c r="AS484" s="53"/>
      <c r="AT484" s="53"/>
      <c r="AU484" s="53"/>
      <c r="AV484" s="53"/>
      <c r="AW484" s="53"/>
      <c r="AX484" s="53"/>
      <c r="AY484" s="53"/>
      <c r="AZ484" s="53"/>
      <c r="BA484" s="53"/>
      <c r="BB484" s="53"/>
      <c r="BC484" s="53"/>
      <c r="BD484" s="53"/>
      <c r="BE484" s="53"/>
      <c r="BF484" s="53"/>
      <c r="BG484" s="53"/>
      <c r="BH484" s="53"/>
      <c r="BI484" s="53"/>
      <c r="BJ484" s="53"/>
      <c r="BK484" s="53"/>
      <c r="BL484" s="53"/>
      <c r="BM484" s="53"/>
      <c r="BN484" s="53"/>
      <c r="BO484" s="53"/>
      <c r="BP484" s="53"/>
      <c r="BQ484" s="53"/>
      <c r="BR484" s="53"/>
      <c r="BS484" s="53"/>
      <c r="BT484" s="53"/>
      <c r="BU484" s="53"/>
      <c r="BV484" s="53"/>
      <c r="BW484" s="53"/>
      <c r="BX484" s="53"/>
      <c r="BY484" s="53"/>
      <c r="BZ484" s="53"/>
      <c r="CA484" s="53"/>
      <c r="CB484" s="53"/>
      <c r="CC484" s="53"/>
      <c r="CD484" s="53"/>
      <c r="CE484" s="53"/>
      <c r="CF484" s="53"/>
      <c r="CG484" s="53"/>
      <c r="CH484" s="53"/>
      <c r="CI484" s="53"/>
      <c r="CJ484" s="53"/>
      <c r="CK484" s="53"/>
      <c r="CL484" s="53"/>
      <c r="CM484" s="53"/>
      <c r="CN484" s="53"/>
      <c r="CO484" s="53"/>
      <c r="CP484" s="53"/>
      <c r="CQ484" s="53"/>
      <c r="CR484" s="53"/>
      <c r="CS484" s="53"/>
      <c r="CT484" s="53"/>
      <c r="CU484" s="53"/>
      <c r="CV484" s="53"/>
      <c r="CW484" s="53"/>
      <c r="CX484" s="53"/>
      <c r="CY484" s="53"/>
      <c r="CZ484" s="53"/>
      <c r="DA484" s="53"/>
      <c r="DB484" s="53"/>
      <c r="DC484" s="53"/>
      <c r="DD484" s="53"/>
      <c r="DE484" s="53"/>
      <c r="DF484" s="53"/>
      <c r="DG484" s="53"/>
      <c r="DH484" s="53"/>
      <c r="DI484" s="53"/>
      <c r="DJ484" s="53"/>
      <c r="DK484" s="53"/>
      <c r="DL484" s="53"/>
      <c r="DM484" s="53"/>
      <c r="DN484" s="53"/>
      <c r="DO484" s="53"/>
      <c r="DP484" s="53"/>
      <c r="DQ484" s="53"/>
      <c r="DR484" s="53"/>
      <c r="DS484" s="53"/>
      <c r="DT484" s="53"/>
      <c r="DU484" s="53"/>
      <c r="DV484" s="53"/>
      <c r="DW484" s="53"/>
      <c r="DX484" s="53"/>
      <c r="DY484" s="53"/>
      <c r="DZ484" s="53"/>
      <c r="EA484" s="53"/>
      <c r="EB484" s="53"/>
      <c r="EC484" s="53"/>
      <c r="ED484" s="53"/>
      <c r="EE484" s="53"/>
      <c r="EF484" s="53"/>
      <c r="EG484" s="53"/>
      <c r="EH484" s="53"/>
      <c r="EI484" s="53"/>
      <c r="EJ484" s="53"/>
      <c r="EK484" s="53"/>
      <c r="EL484" s="53"/>
      <c r="EM484" s="53"/>
      <c r="EN484" s="53"/>
      <c r="EO484" s="53"/>
      <c r="EP484" s="53"/>
      <c r="EQ484" s="53"/>
      <c r="ER484" s="53"/>
      <c r="ES484" s="53"/>
      <c r="ET484" s="53"/>
      <c r="EU484" s="53"/>
      <c r="EV484" s="53"/>
      <c r="EW484" s="53"/>
      <c r="EX484" s="53"/>
      <c r="EY484" s="53"/>
      <c r="EZ484" s="53"/>
      <c r="FA484" s="53"/>
    </row>
    <row r="485" customFormat="1" spans="1:157">
      <c r="A485" s="53"/>
      <c r="B485" s="57" t="s">
        <v>16</v>
      </c>
      <c r="C485" s="57" t="s">
        <v>1324</v>
      </c>
      <c r="D485" s="57" t="s">
        <v>14</v>
      </c>
      <c r="E485" s="58" t="s">
        <v>1325</v>
      </c>
      <c r="F485" s="57" t="s">
        <v>1326</v>
      </c>
      <c r="G485" s="59" t="s">
        <v>25</v>
      </c>
      <c r="H485" s="59">
        <v>2</v>
      </c>
      <c r="I485" s="66">
        <v>17.78</v>
      </c>
      <c r="J485" s="66">
        <v>21.77</v>
      </c>
      <c r="K485" s="66">
        <v>43.54</v>
      </c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  <c r="AA485" s="53"/>
      <c r="AB485" s="53"/>
      <c r="AC485" s="53"/>
      <c r="AD485" s="53"/>
      <c r="AE485" s="53"/>
      <c r="AF485" s="53"/>
      <c r="AG485" s="53"/>
      <c r="AH485" s="53"/>
      <c r="AI485" s="53"/>
      <c r="AJ485" s="53"/>
      <c r="AK485" s="53"/>
      <c r="AL485" s="53"/>
      <c r="AM485" s="53"/>
      <c r="AN485" s="53"/>
      <c r="AO485" s="53"/>
      <c r="AP485" s="53"/>
      <c r="AQ485" s="53"/>
      <c r="AR485" s="53"/>
      <c r="AS485" s="53"/>
      <c r="AT485" s="53"/>
      <c r="AU485" s="53"/>
      <c r="AV485" s="53"/>
      <c r="AW485" s="53"/>
      <c r="AX485" s="53"/>
      <c r="AY485" s="53"/>
      <c r="AZ485" s="53"/>
      <c r="BA485" s="53"/>
      <c r="BB485" s="53"/>
      <c r="BC485" s="53"/>
      <c r="BD485" s="53"/>
      <c r="BE485" s="53"/>
      <c r="BF485" s="53"/>
      <c r="BG485" s="53"/>
      <c r="BH485" s="53"/>
      <c r="BI485" s="53"/>
      <c r="BJ485" s="53"/>
      <c r="BK485" s="53"/>
      <c r="BL485" s="53"/>
      <c r="BM485" s="53"/>
      <c r="BN485" s="53"/>
      <c r="BO485" s="53"/>
      <c r="BP485" s="53"/>
      <c r="BQ485" s="53"/>
      <c r="BR485" s="53"/>
      <c r="BS485" s="53"/>
      <c r="BT485" s="53"/>
      <c r="BU485" s="53"/>
      <c r="BV485" s="53"/>
      <c r="BW485" s="53"/>
      <c r="BX485" s="53"/>
      <c r="BY485" s="53"/>
      <c r="BZ485" s="53"/>
      <c r="CA485" s="53"/>
      <c r="CB485" s="53"/>
      <c r="CC485" s="53"/>
      <c r="CD485" s="53"/>
      <c r="CE485" s="53"/>
      <c r="CF485" s="53"/>
      <c r="CG485" s="53"/>
      <c r="CH485" s="53"/>
      <c r="CI485" s="53"/>
      <c r="CJ485" s="53"/>
      <c r="CK485" s="53"/>
      <c r="CL485" s="53"/>
      <c r="CM485" s="53"/>
      <c r="CN485" s="53"/>
      <c r="CO485" s="53"/>
      <c r="CP485" s="53"/>
      <c r="CQ485" s="53"/>
      <c r="CR485" s="53"/>
      <c r="CS485" s="53"/>
      <c r="CT485" s="53"/>
      <c r="CU485" s="53"/>
      <c r="CV485" s="53"/>
      <c r="CW485" s="53"/>
      <c r="CX485" s="53"/>
      <c r="CY485" s="53"/>
      <c r="CZ485" s="53"/>
      <c r="DA485" s="53"/>
      <c r="DB485" s="53"/>
      <c r="DC485" s="53"/>
      <c r="DD485" s="53"/>
      <c r="DE485" s="53"/>
      <c r="DF485" s="53"/>
      <c r="DG485" s="53"/>
      <c r="DH485" s="53"/>
      <c r="DI485" s="53"/>
      <c r="DJ485" s="53"/>
      <c r="DK485" s="53"/>
      <c r="DL485" s="53"/>
      <c r="DM485" s="53"/>
      <c r="DN485" s="53"/>
      <c r="DO485" s="53"/>
      <c r="DP485" s="53"/>
      <c r="DQ485" s="53"/>
      <c r="DR485" s="53"/>
      <c r="DS485" s="53"/>
      <c r="DT485" s="53"/>
      <c r="DU485" s="53"/>
      <c r="DV485" s="53"/>
      <c r="DW485" s="53"/>
      <c r="DX485" s="53"/>
      <c r="DY485" s="53"/>
      <c r="DZ485" s="53"/>
      <c r="EA485" s="53"/>
      <c r="EB485" s="53"/>
      <c r="EC485" s="53"/>
      <c r="ED485" s="53"/>
      <c r="EE485" s="53"/>
      <c r="EF485" s="53"/>
      <c r="EG485" s="53"/>
      <c r="EH485" s="53"/>
      <c r="EI485" s="53"/>
      <c r="EJ485" s="53"/>
      <c r="EK485" s="53"/>
      <c r="EL485" s="53"/>
      <c r="EM485" s="53"/>
      <c r="EN485" s="53"/>
      <c r="EO485" s="53"/>
      <c r="EP485" s="53"/>
      <c r="EQ485" s="53"/>
      <c r="ER485" s="53"/>
      <c r="ES485" s="53"/>
      <c r="ET485" s="53"/>
      <c r="EU485" s="53"/>
      <c r="EV485" s="53"/>
      <c r="EW485" s="53"/>
      <c r="EX485" s="53"/>
      <c r="EY485" s="53"/>
      <c r="EZ485" s="53"/>
      <c r="FA485" s="53"/>
    </row>
    <row r="486" customFormat="1" spans="1:157">
      <c r="A486" s="53"/>
      <c r="B486" s="57" t="s">
        <v>16</v>
      </c>
      <c r="C486" s="57" t="s">
        <v>1327</v>
      </c>
      <c r="D486" s="57" t="s">
        <v>14</v>
      </c>
      <c r="E486" s="58" t="s">
        <v>1328</v>
      </c>
      <c r="F486" s="57" t="s">
        <v>1329</v>
      </c>
      <c r="G486" s="59" t="s">
        <v>25</v>
      </c>
      <c r="H486" s="59">
        <v>1</v>
      </c>
      <c r="I486" s="66">
        <v>31.51</v>
      </c>
      <c r="J486" s="66">
        <v>38.59</v>
      </c>
      <c r="K486" s="66">
        <v>38.59</v>
      </c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  <c r="AA486" s="53"/>
      <c r="AB486" s="53"/>
      <c r="AC486" s="53"/>
      <c r="AD486" s="53"/>
      <c r="AE486" s="53"/>
      <c r="AF486" s="53"/>
      <c r="AG486" s="53"/>
      <c r="AH486" s="53"/>
      <c r="AI486" s="53"/>
      <c r="AJ486" s="53"/>
      <c r="AK486" s="53"/>
      <c r="AL486" s="53"/>
      <c r="AM486" s="53"/>
      <c r="AN486" s="53"/>
      <c r="AO486" s="53"/>
      <c r="AP486" s="53"/>
      <c r="AQ486" s="53"/>
      <c r="AR486" s="53"/>
      <c r="AS486" s="53"/>
      <c r="AT486" s="53"/>
      <c r="AU486" s="53"/>
      <c r="AV486" s="53"/>
      <c r="AW486" s="53"/>
      <c r="AX486" s="53"/>
      <c r="AY486" s="53"/>
      <c r="AZ486" s="53"/>
      <c r="BA486" s="53"/>
      <c r="BB486" s="53"/>
      <c r="BC486" s="53"/>
      <c r="BD486" s="53"/>
      <c r="BE486" s="53"/>
      <c r="BF486" s="53"/>
      <c r="BG486" s="53"/>
      <c r="BH486" s="53"/>
      <c r="BI486" s="53"/>
      <c r="BJ486" s="53"/>
      <c r="BK486" s="53"/>
      <c r="BL486" s="53"/>
      <c r="BM486" s="53"/>
      <c r="BN486" s="53"/>
      <c r="BO486" s="53"/>
      <c r="BP486" s="53"/>
      <c r="BQ486" s="53"/>
      <c r="BR486" s="53"/>
      <c r="BS486" s="53"/>
      <c r="BT486" s="53"/>
      <c r="BU486" s="53"/>
      <c r="BV486" s="53"/>
      <c r="BW486" s="53"/>
      <c r="BX486" s="53"/>
      <c r="BY486" s="53"/>
      <c r="BZ486" s="53"/>
      <c r="CA486" s="53"/>
      <c r="CB486" s="53"/>
      <c r="CC486" s="53"/>
      <c r="CD486" s="53"/>
      <c r="CE486" s="53"/>
      <c r="CF486" s="53"/>
      <c r="CG486" s="53"/>
      <c r="CH486" s="53"/>
      <c r="CI486" s="53"/>
      <c r="CJ486" s="53"/>
      <c r="CK486" s="53"/>
      <c r="CL486" s="53"/>
      <c r="CM486" s="53"/>
      <c r="CN486" s="53"/>
      <c r="CO486" s="53"/>
      <c r="CP486" s="53"/>
      <c r="CQ486" s="53"/>
      <c r="CR486" s="53"/>
      <c r="CS486" s="53"/>
      <c r="CT486" s="53"/>
      <c r="CU486" s="53"/>
      <c r="CV486" s="53"/>
      <c r="CW486" s="53"/>
      <c r="CX486" s="53"/>
      <c r="CY486" s="53"/>
      <c r="CZ486" s="53"/>
      <c r="DA486" s="53"/>
      <c r="DB486" s="53"/>
      <c r="DC486" s="53"/>
      <c r="DD486" s="53"/>
      <c r="DE486" s="53"/>
      <c r="DF486" s="53"/>
      <c r="DG486" s="53"/>
      <c r="DH486" s="53"/>
      <c r="DI486" s="53"/>
      <c r="DJ486" s="53"/>
      <c r="DK486" s="53"/>
      <c r="DL486" s="53"/>
      <c r="DM486" s="53"/>
      <c r="DN486" s="53"/>
      <c r="DO486" s="53"/>
      <c r="DP486" s="53"/>
      <c r="DQ486" s="53"/>
      <c r="DR486" s="53"/>
      <c r="DS486" s="53"/>
      <c r="DT486" s="53"/>
      <c r="DU486" s="53"/>
      <c r="DV486" s="53"/>
      <c r="DW486" s="53"/>
      <c r="DX486" s="53"/>
      <c r="DY486" s="53"/>
      <c r="DZ486" s="53"/>
      <c r="EA486" s="53"/>
      <c r="EB486" s="53"/>
      <c r="EC486" s="53"/>
      <c r="ED486" s="53"/>
      <c r="EE486" s="53"/>
      <c r="EF486" s="53"/>
      <c r="EG486" s="53"/>
      <c r="EH486" s="53"/>
      <c r="EI486" s="53"/>
      <c r="EJ486" s="53"/>
      <c r="EK486" s="53"/>
      <c r="EL486" s="53"/>
      <c r="EM486" s="53"/>
      <c r="EN486" s="53"/>
      <c r="EO486" s="53"/>
      <c r="EP486" s="53"/>
      <c r="EQ486" s="53"/>
      <c r="ER486" s="53"/>
      <c r="ES486" s="53"/>
      <c r="ET486" s="53"/>
      <c r="EU486" s="53"/>
      <c r="EV486" s="53"/>
      <c r="EW486" s="53"/>
      <c r="EX486" s="53"/>
      <c r="EY486" s="53"/>
      <c r="EZ486" s="53"/>
      <c r="FA486" s="53"/>
    </row>
    <row r="487" customFormat="1" spans="1:157">
      <c r="A487" s="53"/>
      <c r="B487" s="57" t="s">
        <v>16</v>
      </c>
      <c r="C487" s="57" t="s">
        <v>1330</v>
      </c>
      <c r="D487" s="57" t="s">
        <v>14</v>
      </c>
      <c r="E487" s="58" t="s">
        <v>1322</v>
      </c>
      <c r="F487" s="57" t="s">
        <v>1323</v>
      </c>
      <c r="G487" s="59" t="s">
        <v>25</v>
      </c>
      <c r="H487" s="59">
        <v>41</v>
      </c>
      <c r="I487" s="66">
        <v>11.59</v>
      </c>
      <c r="J487" s="66">
        <v>14.19</v>
      </c>
      <c r="K487" s="66">
        <v>581.79</v>
      </c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  <c r="AA487" s="53"/>
      <c r="AB487" s="53"/>
      <c r="AC487" s="53"/>
      <c r="AD487" s="53"/>
      <c r="AE487" s="53"/>
      <c r="AF487" s="53"/>
      <c r="AG487" s="53"/>
      <c r="AH487" s="53"/>
      <c r="AI487" s="53"/>
      <c r="AJ487" s="53"/>
      <c r="AK487" s="53"/>
      <c r="AL487" s="53"/>
      <c r="AM487" s="53"/>
      <c r="AN487" s="53"/>
      <c r="AO487" s="53"/>
      <c r="AP487" s="53"/>
      <c r="AQ487" s="53"/>
      <c r="AR487" s="53"/>
      <c r="AS487" s="53"/>
      <c r="AT487" s="53"/>
      <c r="AU487" s="53"/>
      <c r="AV487" s="53"/>
      <c r="AW487" s="53"/>
      <c r="AX487" s="53"/>
      <c r="AY487" s="53"/>
      <c r="AZ487" s="53"/>
      <c r="BA487" s="53"/>
      <c r="BB487" s="53"/>
      <c r="BC487" s="53"/>
      <c r="BD487" s="53"/>
      <c r="BE487" s="53"/>
      <c r="BF487" s="53"/>
      <c r="BG487" s="53"/>
      <c r="BH487" s="53"/>
      <c r="BI487" s="53"/>
      <c r="BJ487" s="53"/>
      <c r="BK487" s="53"/>
      <c r="BL487" s="53"/>
      <c r="BM487" s="53"/>
      <c r="BN487" s="53"/>
      <c r="BO487" s="53"/>
      <c r="BP487" s="53"/>
      <c r="BQ487" s="53"/>
      <c r="BR487" s="53"/>
      <c r="BS487" s="53"/>
      <c r="BT487" s="53"/>
      <c r="BU487" s="53"/>
      <c r="BV487" s="53"/>
      <c r="BW487" s="53"/>
      <c r="BX487" s="53"/>
      <c r="BY487" s="53"/>
      <c r="BZ487" s="53"/>
      <c r="CA487" s="53"/>
      <c r="CB487" s="53"/>
      <c r="CC487" s="53"/>
      <c r="CD487" s="53"/>
      <c r="CE487" s="53"/>
      <c r="CF487" s="53"/>
      <c r="CG487" s="53"/>
      <c r="CH487" s="53"/>
      <c r="CI487" s="53"/>
      <c r="CJ487" s="53"/>
      <c r="CK487" s="53"/>
      <c r="CL487" s="53"/>
      <c r="CM487" s="53"/>
      <c r="CN487" s="53"/>
      <c r="CO487" s="53"/>
      <c r="CP487" s="53"/>
      <c r="CQ487" s="53"/>
      <c r="CR487" s="53"/>
      <c r="CS487" s="53"/>
      <c r="CT487" s="53"/>
      <c r="CU487" s="53"/>
      <c r="CV487" s="53"/>
      <c r="CW487" s="53"/>
      <c r="CX487" s="53"/>
      <c r="CY487" s="53"/>
      <c r="CZ487" s="53"/>
      <c r="DA487" s="53"/>
      <c r="DB487" s="53"/>
      <c r="DC487" s="53"/>
      <c r="DD487" s="53"/>
      <c r="DE487" s="53"/>
      <c r="DF487" s="53"/>
      <c r="DG487" s="53"/>
      <c r="DH487" s="53"/>
      <c r="DI487" s="53"/>
      <c r="DJ487" s="53"/>
      <c r="DK487" s="53"/>
      <c r="DL487" s="53"/>
      <c r="DM487" s="53"/>
      <c r="DN487" s="53"/>
      <c r="DO487" s="53"/>
      <c r="DP487" s="53"/>
      <c r="DQ487" s="53"/>
      <c r="DR487" s="53"/>
      <c r="DS487" s="53"/>
      <c r="DT487" s="53"/>
      <c r="DU487" s="53"/>
      <c r="DV487" s="53"/>
      <c r="DW487" s="53"/>
      <c r="DX487" s="53"/>
      <c r="DY487" s="53"/>
      <c r="DZ487" s="53"/>
      <c r="EA487" s="53"/>
      <c r="EB487" s="53"/>
      <c r="EC487" s="53"/>
      <c r="ED487" s="53"/>
      <c r="EE487" s="53"/>
      <c r="EF487" s="53"/>
      <c r="EG487" s="53"/>
      <c r="EH487" s="53"/>
      <c r="EI487" s="53"/>
      <c r="EJ487" s="53"/>
      <c r="EK487" s="53"/>
      <c r="EL487" s="53"/>
      <c r="EM487" s="53"/>
      <c r="EN487" s="53"/>
      <c r="EO487" s="53"/>
      <c r="EP487" s="53"/>
      <c r="EQ487" s="53"/>
      <c r="ER487" s="53"/>
      <c r="ES487" s="53"/>
      <c r="ET487" s="53"/>
      <c r="EU487" s="53"/>
      <c r="EV487" s="53"/>
      <c r="EW487" s="53"/>
      <c r="EX487" s="53"/>
      <c r="EY487" s="53"/>
      <c r="EZ487" s="53"/>
      <c r="FA487" s="53"/>
    </row>
    <row r="488" customFormat="1" spans="1:157">
      <c r="A488" s="53"/>
      <c r="B488" s="57" t="s">
        <v>16</v>
      </c>
      <c r="C488" s="57" t="s">
        <v>1331</v>
      </c>
      <c r="D488" s="57" t="s">
        <v>14</v>
      </c>
      <c r="E488" s="58" t="s">
        <v>1332</v>
      </c>
      <c r="F488" s="57" t="s">
        <v>1333</v>
      </c>
      <c r="G488" s="59" t="s">
        <v>25</v>
      </c>
      <c r="H488" s="59">
        <v>1</v>
      </c>
      <c r="I488" s="66">
        <v>10.02</v>
      </c>
      <c r="J488" s="66">
        <v>12.27</v>
      </c>
      <c r="K488" s="66">
        <v>12.27</v>
      </c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  <c r="AA488" s="53"/>
      <c r="AB488" s="53"/>
      <c r="AC488" s="53"/>
      <c r="AD488" s="53"/>
      <c r="AE488" s="53"/>
      <c r="AF488" s="53"/>
      <c r="AG488" s="53"/>
      <c r="AH488" s="53"/>
      <c r="AI488" s="53"/>
      <c r="AJ488" s="53"/>
      <c r="AK488" s="53"/>
      <c r="AL488" s="53"/>
      <c r="AM488" s="53"/>
      <c r="AN488" s="53"/>
      <c r="AO488" s="53"/>
      <c r="AP488" s="53"/>
      <c r="AQ488" s="53"/>
      <c r="AR488" s="53"/>
      <c r="AS488" s="53"/>
      <c r="AT488" s="53"/>
      <c r="AU488" s="53"/>
      <c r="AV488" s="53"/>
      <c r="AW488" s="53"/>
      <c r="AX488" s="53"/>
      <c r="AY488" s="53"/>
      <c r="AZ488" s="53"/>
      <c r="BA488" s="53"/>
      <c r="BB488" s="53"/>
      <c r="BC488" s="53"/>
      <c r="BD488" s="53"/>
      <c r="BE488" s="53"/>
      <c r="BF488" s="53"/>
      <c r="BG488" s="53"/>
      <c r="BH488" s="53"/>
      <c r="BI488" s="53"/>
      <c r="BJ488" s="53"/>
      <c r="BK488" s="53"/>
      <c r="BL488" s="53"/>
      <c r="BM488" s="53"/>
      <c r="BN488" s="53"/>
      <c r="BO488" s="53"/>
      <c r="BP488" s="53"/>
      <c r="BQ488" s="53"/>
      <c r="BR488" s="53"/>
      <c r="BS488" s="53"/>
      <c r="BT488" s="53"/>
      <c r="BU488" s="53"/>
      <c r="BV488" s="53"/>
      <c r="BW488" s="53"/>
      <c r="BX488" s="53"/>
      <c r="BY488" s="53"/>
      <c r="BZ488" s="53"/>
      <c r="CA488" s="53"/>
      <c r="CB488" s="53"/>
      <c r="CC488" s="53"/>
      <c r="CD488" s="53"/>
      <c r="CE488" s="53"/>
      <c r="CF488" s="53"/>
      <c r="CG488" s="53"/>
      <c r="CH488" s="53"/>
      <c r="CI488" s="53"/>
      <c r="CJ488" s="53"/>
      <c r="CK488" s="53"/>
      <c r="CL488" s="53"/>
      <c r="CM488" s="53"/>
      <c r="CN488" s="53"/>
      <c r="CO488" s="53"/>
      <c r="CP488" s="53"/>
      <c r="CQ488" s="53"/>
      <c r="CR488" s="53"/>
      <c r="CS488" s="53"/>
      <c r="CT488" s="53"/>
      <c r="CU488" s="53"/>
      <c r="CV488" s="53"/>
      <c r="CW488" s="53"/>
      <c r="CX488" s="53"/>
      <c r="CY488" s="53"/>
      <c r="CZ488" s="53"/>
      <c r="DA488" s="53"/>
      <c r="DB488" s="53"/>
      <c r="DC488" s="53"/>
      <c r="DD488" s="53"/>
      <c r="DE488" s="53"/>
      <c r="DF488" s="53"/>
      <c r="DG488" s="53"/>
      <c r="DH488" s="53"/>
      <c r="DI488" s="53"/>
      <c r="DJ488" s="53"/>
      <c r="DK488" s="53"/>
      <c r="DL488" s="53"/>
      <c r="DM488" s="53"/>
      <c r="DN488" s="53"/>
      <c r="DO488" s="53"/>
      <c r="DP488" s="53"/>
      <c r="DQ488" s="53"/>
      <c r="DR488" s="53"/>
      <c r="DS488" s="53"/>
      <c r="DT488" s="53"/>
      <c r="DU488" s="53"/>
      <c r="DV488" s="53"/>
      <c r="DW488" s="53"/>
      <c r="DX488" s="53"/>
      <c r="DY488" s="53"/>
      <c r="DZ488" s="53"/>
      <c r="EA488" s="53"/>
      <c r="EB488" s="53"/>
      <c r="EC488" s="53"/>
      <c r="ED488" s="53"/>
      <c r="EE488" s="53"/>
      <c r="EF488" s="53"/>
      <c r="EG488" s="53"/>
      <c r="EH488" s="53"/>
      <c r="EI488" s="53"/>
      <c r="EJ488" s="53"/>
      <c r="EK488" s="53"/>
      <c r="EL488" s="53"/>
      <c r="EM488" s="53"/>
      <c r="EN488" s="53"/>
      <c r="EO488" s="53"/>
      <c r="EP488" s="53"/>
      <c r="EQ488" s="53"/>
      <c r="ER488" s="53"/>
      <c r="ES488" s="53"/>
      <c r="ET488" s="53"/>
      <c r="EU488" s="53"/>
      <c r="EV488" s="53"/>
      <c r="EW488" s="53"/>
      <c r="EX488" s="53"/>
      <c r="EY488" s="53"/>
      <c r="EZ488" s="53"/>
      <c r="FA488" s="53"/>
    </row>
    <row r="489" customFormat="1" spans="1:157">
      <c r="A489" s="53"/>
      <c r="B489" s="57" t="s">
        <v>16</v>
      </c>
      <c r="C489" s="57" t="s">
        <v>1334</v>
      </c>
      <c r="D489" s="57" t="s">
        <v>27</v>
      </c>
      <c r="E489" s="57" t="s">
        <v>1335</v>
      </c>
      <c r="F489" s="57" t="s">
        <v>1336</v>
      </c>
      <c r="G489" s="59" t="s">
        <v>25</v>
      </c>
      <c r="H489" s="59">
        <v>2</v>
      </c>
      <c r="I489" s="66">
        <v>17.384718</v>
      </c>
      <c r="J489" s="66">
        <f t="shared" ref="J489:J494" si="14">I489*22.47%+I489</f>
        <v>21.2910641346</v>
      </c>
      <c r="K489" s="66">
        <f>J489*H489</f>
        <v>42.5821282692</v>
      </c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  <c r="AA489" s="53"/>
      <c r="AB489" s="53"/>
      <c r="AC489" s="53"/>
      <c r="AD489" s="53"/>
      <c r="AE489" s="53"/>
      <c r="AF489" s="53"/>
      <c r="AG489" s="53"/>
      <c r="AH489" s="53"/>
      <c r="AI489" s="53"/>
      <c r="AJ489" s="53"/>
      <c r="AK489" s="53"/>
      <c r="AL489" s="53"/>
      <c r="AM489" s="53"/>
      <c r="AN489" s="53"/>
      <c r="AO489" s="53"/>
      <c r="AP489" s="53"/>
      <c r="AQ489" s="53"/>
      <c r="AR489" s="53"/>
      <c r="AS489" s="53"/>
      <c r="AT489" s="53"/>
      <c r="AU489" s="53"/>
      <c r="AV489" s="53"/>
      <c r="AW489" s="53"/>
      <c r="AX489" s="53"/>
      <c r="AY489" s="53"/>
      <c r="AZ489" s="53"/>
      <c r="BA489" s="53"/>
      <c r="BB489" s="53"/>
      <c r="BC489" s="53"/>
      <c r="BD489" s="53"/>
      <c r="BE489" s="53"/>
      <c r="BF489" s="53"/>
      <c r="BG489" s="53"/>
      <c r="BH489" s="53"/>
      <c r="BI489" s="53"/>
      <c r="BJ489" s="53"/>
      <c r="BK489" s="53"/>
      <c r="BL489" s="53"/>
      <c r="BM489" s="53"/>
      <c r="BN489" s="53"/>
      <c r="BO489" s="53"/>
      <c r="BP489" s="53"/>
      <c r="BQ489" s="53"/>
      <c r="BR489" s="53"/>
      <c r="BS489" s="53"/>
      <c r="BT489" s="53"/>
      <c r="BU489" s="53"/>
      <c r="BV489" s="53"/>
      <c r="BW489" s="53"/>
      <c r="BX489" s="53"/>
      <c r="BY489" s="53"/>
      <c r="BZ489" s="53"/>
      <c r="CA489" s="53"/>
      <c r="CB489" s="53"/>
      <c r="CC489" s="53"/>
      <c r="CD489" s="53"/>
      <c r="CE489" s="53"/>
      <c r="CF489" s="53"/>
      <c r="CG489" s="53"/>
      <c r="CH489" s="53"/>
      <c r="CI489" s="53"/>
      <c r="CJ489" s="53"/>
      <c r="CK489" s="53"/>
      <c r="CL489" s="53"/>
      <c r="CM489" s="53"/>
      <c r="CN489" s="53"/>
      <c r="CO489" s="53"/>
      <c r="CP489" s="53"/>
      <c r="CQ489" s="53"/>
      <c r="CR489" s="53"/>
      <c r="CS489" s="53"/>
      <c r="CT489" s="53"/>
      <c r="CU489" s="53"/>
      <c r="CV489" s="53"/>
      <c r="CW489" s="53"/>
      <c r="CX489" s="53"/>
      <c r="CY489" s="53"/>
      <c r="CZ489" s="53"/>
      <c r="DA489" s="53"/>
      <c r="DB489" s="53"/>
      <c r="DC489" s="53"/>
      <c r="DD489" s="53"/>
      <c r="DE489" s="53"/>
      <c r="DF489" s="53"/>
      <c r="DG489" s="53"/>
      <c r="DH489" s="53"/>
      <c r="DI489" s="53"/>
      <c r="DJ489" s="53"/>
      <c r="DK489" s="53"/>
      <c r="DL489" s="53"/>
      <c r="DM489" s="53"/>
      <c r="DN489" s="53"/>
      <c r="DO489" s="53"/>
      <c r="DP489" s="53"/>
      <c r="DQ489" s="53"/>
      <c r="DR489" s="53"/>
      <c r="DS489" s="53"/>
      <c r="DT489" s="53"/>
      <c r="DU489" s="53"/>
      <c r="DV489" s="53"/>
      <c r="DW489" s="53"/>
      <c r="DX489" s="53"/>
      <c r="DY489" s="53"/>
      <c r="DZ489" s="53"/>
      <c r="EA489" s="53"/>
      <c r="EB489" s="53"/>
      <c r="EC489" s="53"/>
      <c r="ED489" s="53"/>
      <c r="EE489" s="53"/>
      <c r="EF489" s="53"/>
      <c r="EG489" s="53"/>
      <c r="EH489" s="53"/>
      <c r="EI489" s="53"/>
      <c r="EJ489" s="53"/>
      <c r="EK489" s="53"/>
      <c r="EL489" s="53"/>
      <c r="EM489" s="53"/>
      <c r="EN489" s="53"/>
      <c r="EO489" s="53"/>
      <c r="EP489" s="53"/>
      <c r="EQ489" s="53"/>
      <c r="ER489" s="53"/>
      <c r="ES489" s="53"/>
      <c r="ET489" s="53"/>
      <c r="EU489" s="53"/>
      <c r="EV489" s="53"/>
      <c r="EW489" s="53"/>
      <c r="EX489" s="53"/>
      <c r="EY489" s="53"/>
      <c r="EZ489" s="53"/>
      <c r="FA489" s="53"/>
    </row>
    <row r="490" spans="2:11">
      <c r="B490" s="50" t="s">
        <v>72</v>
      </c>
      <c r="C490" s="50" t="s">
        <v>1337</v>
      </c>
      <c r="D490" s="50" t="s">
        <v>14</v>
      </c>
      <c r="E490" s="51"/>
      <c r="F490" s="50" t="s">
        <v>1338</v>
      </c>
      <c r="G490" s="52" t="s">
        <v>11</v>
      </c>
      <c r="H490" s="52">
        <v>0</v>
      </c>
      <c r="I490" s="64">
        <v>0</v>
      </c>
      <c r="J490" s="64">
        <f t="shared" si="14"/>
        <v>0</v>
      </c>
      <c r="K490" s="64">
        <f>SUM(K491:K507)</f>
        <v>13768.4753735413</v>
      </c>
    </row>
    <row r="491" customFormat="1" spans="1:157">
      <c r="A491" s="53"/>
      <c r="B491" s="57" t="s">
        <v>16</v>
      </c>
      <c r="C491" s="57" t="s">
        <v>1339</v>
      </c>
      <c r="D491" s="57" t="s">
        <v>27</v>
      </c>
      <c r="E491" s="57" t="s">
        <v>1319</v>
      </c>
      <c r="F491" s="57" t="s">
        <v>1320</v>
      </c>
      <c r="G491" s="59" t="s">
        <v>25</v>
      </c>
      <c r="H491" s="59">
        <v>1811</v>
      </c>
      <c r="I491" s="66">
        <v>1.660854</v>
      </c>
      <c r="J491" s="66">
        <f t="shared" si="14"/>
        <v>2.0340478938</v>
      </c>
      <c r="K491" s="66">
        <f>J491*H491</f>
        <v>3683.6607356718</v>
      </c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  <c r="AA491" s="53"/>
      <c r="AB491" s="53"/>
      <c r="AC491" s="53"/>
      <c r="AD491" s="53"/>
      <c r="AE491" s="53"/>
      <c r="AF491" s="53"/>
      <c r="AG491" s="53"/>
      <c r="AH491" s="53"/>
      <c r="AI491" s="53"/>
      <c r="AJ491" s="53"/>
      <c r="AK491" s="53"/>
      <c r="AL491" s="53"/>
      <c r="AM491" s="53"/>
      <c r="AN491" s="53"/>
      <c r="AO491" s="53"/>
      <c r="AP491" s="53"/>
      <c r="AQ491" s="53"/>
      <c r="AR491" s="53"/>
      <c r="AS491" s="53"/>
      <c r="AT491" s="53"/>
      <c r="AU491" s="53"/>
      <c r="AV491" s="53"/>
      <c r="AW491" s="53"/>
      <c r="AX491" s="53"/>
      <c r="AY491" s="53"/>
      <c r="AZ491" s="53"/>
      <c r="BA491" s="53"/>
      <c r="BB491" s="53"/>
      <c r="BC491" s="53"/>
      <c r="BD491" s="53"/>
      <c r="BE491" s="53"/>
      <c r="BF491" s="53"/>
      <c r="BG491" s="53"/>
      <c r="BH491" s="53"/>
      <c r="BI491" s="53"/>
      <c r="BJ491" s="53"/>
      <c r="BK491" s="53"/>
      <c r="BL491" s="53"/>
      <c r="BM491" s="53"/>
      <c r="BN491" s="53"/>
      <c r="BO491" s="53"/>
      <c r="BP491" s="53"/>
      <c r="BQ491" s="53"/>
      <c r="BR491" s="53"/>
      <c r="BS491" s="53"/>
      <c r="BT491" s="53"/>
      <c r="BU491" s="53"/>
      <c r="BV491" s="53"/>
      <c r="BW491" s="53"/>
      <c r="BX491" s="53"/>
      <c r="BY491" s="53"/>
      <c r="BZ491" s="53"/>
      <c r="CA491" s="53"/>
      <c r="CB491" s="53"/>
      <c r="CC491" s="53"/>
      <c r="CD491" s="53"/>
      <c r="CE491" s="53"/>
      <c r="CF491" s="53"/>
      <c r="CG491" s="53"/>
      <c r="CH491" s="53"/>
      <c r="CI491" s="53"/>
      <c r="CJ491" s="53"/>
      <c r="CK491" s="53"/>
      <c r="CL491" s="53"/>
      <c r="CM491" s="53"/>
      <c r="CN491" s="53"/>
      <c r="CO491" s="53"/>
      <c r="CP491" s="53"/>
      <c r="CQ491" s="53"/>
      <c r="CR491" s="53"/>
      <c r="CS491" s="53"/>
      <c r="CT491" s="53"/>
      <c r="CU491" s="53"/>
      <c r="CV491" s="53"/>
      <c r="CW491" s="53"/>
      <c r="CX491" s="53"/>
      <c r="CY491" s="53"/>
      <c r="CZ491" s="53"/>
      <c r="DA491" s="53"/>
      <c r="DB491" s="53"/>
      <c r="DC491" s="53"/>
      <c r="DD491" s="53"/>
      <c r="DE491" s="53"/>
      <c r="DF491" s="53"/>
      <c r="DG491" s="53"/>
      <c r="DH491" s="53"/>
      <c r="DI491" s="53"/>
      <c r="DJ491" s="53"/>
      <c r="DK491" s="53"/>
      <c r="DL491" s="53"/>
      <c r="DM491" s="53"/>
      <c r="DN491" s="53"/>
      <c r="DO491" s="53"/>
      <c r="DP491" s="53"/>
      <c r="DQ491" s="53"/>
      <c r="DR491" s="53"/>
      <c r="DS491" s="53"/>
      <c r="DT491" s="53"/>
      <c r="DU491" s="53"/>
      <c r="DV491" s="53"/>
      <c r="DW491" s="53"/>
      <c r="DX491" s="53"/>
      <c r="DY491" s="53"/>
      <c r="DZ491" s="53"/>
      <c r="EA491" s="53"/>
      <c r="EB491" s="53"/>
      <c r="EC491" s="53"/>
      <c r="ED491" s="53"/>
      <c r="EE491" s="53"/>
      <c r="EF491" s="53"/>
      <c r="EG491" s="53"/>
      <c r="EH491" s="53"/>
      <c r="EI491" s="53"/>
      <c r="EJ491" s="53"/>
      <c r="EK491" s="53"/>
      <c r="EL491" s="53"/>
      <c r="EM491" s="53"/>
      <c r="EN491" s="53"/>
      <c r="EO491" s="53"/>
      <c r="EP491" s="53"/>
      <c r="EQ491" s="53"/>
      <c r="ER491" s="53"/>
      <c r="ES491" s="53"/>
      <c r="ET491" s="53"/>
      <c r="EU491" s="53"/>
      <c r="EV491" s="53"/>
      <c r="EW491" s="53"/>
      <c r="EX491" s="53"/>
      <c r="EY491" s="53"/>
      <c r="EZ491" s="53"/>
      <c r="FA491" s="53"/>
    </row>
    <row r="492" customFormat="1" spans="1:157">
      <c r="A492" s="53"/>
      <c r="B492" s="57" t="s">
        <v>16</v>
      </c>
      <c r="C492" s="57" t="s">
        <v>1340</v>
      </c>
      <c r="D492" s="57" t="s">
        <v>27</v>
      </c>
      <c r="E492" s="57" t="s">
        <v>1341</v>
      </c>
      <c r="F492" s="57" t="s">
        <v>1342</v>
      </c>
      <c r="G492" s="59" t="s">
        <v>25</v>
      </c>
      <c r="H492" s="59">
        <v>12</v>
      </c>
      <c r="I492" s="66">
        <v>0.926406</v>
      </c>
      <c r="J492" s="66">
        <f t="shared" si="14"/>
        <v>1.1345694282</v>
      </c>
      <c r="K492" s="66">
        <f>J492*H492</f>
        <v>13.6148331384</v>
      </c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  <c r="AA492" s="53"/>
      <c r="AB492" s="53"/>
      <c r="AC492" s="53"/>
      <c r="AD492" s="53"/>
      <c r="AE492" s="53"/>
      <c r="AF492" s="53"/>
      <c r="AG492" s="53"/>
      <c r="AH492" s="53"/>
      <c r="AI492" s="53"/>
      <c r="AJ492" s="53"/>
      <c r="AK492" s="53"/>
      <c r="AL492" s="53"/>
      <c r="AM492" s="53"/>
      <c r="AN492" s="53"/>
      <c r="AO492" s="53"/>
      <c r="AP492" s="53"/>
      <c r="AQ492" s="53"/>
      <c r="AR492" s="53"/>
      <c r="AS492" s="53"/>
      <c r="AT492" s="53"/>
      <c r="AU492" s="53"/>
      <c r="AV492" s="53"/>
      <c r="AW492" s="53"/>
      <c r="AX492" s="53"/>
      <c r="AY492" s="53"/>
      <c r="AZ492" s="53"/>
      <c r="BA492" s="53"/>
      <c r="BB492" s="53"/>
      <c r="BC492" s="53"/>
      <c r="BD492" s="53"/>
      <c r="BE492" s="53"/>
      <c r="BF492" s="53"/>
      <c r="BG492" s="53"/>
      <c r="BH492" s="53"/>
      <c r="BI492" s="53"/>
      <c r="BJ492" s="53"/>
      <c r="BK492" s="53"/>
      <c r="BL492" s="53"/>
      <c r="BM492" s="53"/>
      <c r="BN492" s="53"/>
      <c r="BO492" s="53"/>
      <c r="BP492" s="53"/>
      <c r="BQ492" s="53"/>
      <c r="BR492" s="53"/>
      <c r="BS492" s="53"/>
      <c r="BT492" s="53"/>
      <c r="BU492" s="53"/>
      <c r="BV492" s="53"/>
      <c r="BW492" s="53"/>
      <c r="BX492" s="53"/>
      <c r="BY492" s="53"/>
      <c r="BZ492" s="53"/>
      <c r="CA492" s="53"/>
      <c r="CB492" s="53"/>
      <c r="CC492" s="53"/>
      <c r="CD492" s="53"/>
      <c r="CE492" s="53"/>
      <c r="CF492" s="53"/>
      <c r="CG492" s="53"/>
      <c r="CH492" s="53"/>
      <c r="CI492" s="53"/>
      <c r="CJ492" s="53"/>
      <c r="CK492" s="53"/>
      <c r="CL492" s="53"/>
      <c r="CM492" s="53"/>
      <c r="CN492" s="53"/>
      <c r="CO492" s="53"/>
      <c r="CP492" s="53"/>
      <c r="CQ492" s="53"/>
      <c r="CR492" s="53"/>
      <c r="CS492" s="53"/>
      <c r="CT492" s="53"/>
      <c r="CU492" s="53"/>
      <c r="CV492" s="53"/>
      <c r="CW492" s="53"/>
      <c r="CX492" s="53"/>
      <c r="CY492" s="53"/>
      <c r="CZ492" s="53"/>
      <c r="DA492" s="53"/>
      <c r="DB492" s="53"/>
      <c r="DC492" s="53"/>
      <c r="DD492" s="53"/>
      <c r="DE492" s="53"/>
      <c r="DF492" s="53"/>
      <c r="DG492" s="53"/>
      <c r="DH492" s="53"/>
      <c r="DI492" s="53"/>
      <c r="DJ492" s="53"/>
      <c r="DK492" s="53"/>
      <c r="DL492" s="53"/>
      <c r="DM492" s="53"/>
      <c r="DN492" s="53"/>
      <c r="DO492" s="53"/>
      <c r="DP492" s="53"/>
      <c r="DQ492" s="53"/>
      <c r="DR492" s="53"/>
      <c r="DS492" s="53"/>
      <c r="DT492" s="53"/>
      <c r="DU492" s="53"/>
      <c r="DV492" s="53"/>
      <c r="DW492" s="53"/>
      <c r="DX492" s="53"/>
      <c r="DY492" s="53"/>
      <c r="DZ492" s="53"/>
      <c r="EA492" s="53"/>
      <c r="EB492" s="53"/>
      <c r="EC492" s="53"/>
      <c r="ED492" s="53"/>
      <c r="EE492" s="53"/>
      <c r="EF492" s="53"/>
      <c r="EG492" s="53"/>
      <c r="EH492" s="53"/>
      <c r="EI492" s="53"/>
      <c r="EJ492" s="53"/>
      <c r="EK492" s="53"/>
      <c r="EL492" s="53"/>
      <c r="EM492" s="53"/>
      <c r="EN492" s="53"/>
      <c r="EO492" s="53"/>
      <c r="EP492" s="53"/>
      <c r="EQ492" s="53"/>
      <c r="ER492" s="53"/>
      <c r="ES492" s="53"/>
      <c r="ET492" s="53"/>
      <c r="EU492" s="53"/>
      <c r="EV492" s="53"/>
      <c r="EW492" s="53"/>
      <c r="EX492" s="53"/>
      <c r="EY492" s="53"/>
      <c r="EZ492" s="53"/>
      <c r="FA492" s="53"/>
    </row>
    <row r="493" customFormat="1" spans="1:157">
      <c r="A493" s="53"/>
      <c r="B493" s="57" t="s">
        <v>16</v>
      </c>
      <c r="C493" s="57" t="s">
        <v>1343</v>
      </c>
      <c r="D493" s="57" t="s">
        <v>27</v>
      </c>
      <c r="E493" s="57" t="s">
        <v>1344</v>
      </c>
      <c r="F493" s="57" t="s">
        <v>1345</v>
      </c>
      <c r="G493" s="59" t="s">
        <v>25</v>
      </c>
      <c r="H493" s="59">
        <v>1132</v>
      </c>
      <c r="I493" s="66">
        <v>0.650988</v>
      </c>
      <c r="J493" s="66">
        <f t="shared" si="14"/>
        <v>0.7972650036</v>
      </c>
      <c r="K493" s="66">
        <f>J493*H493</f>
        <v>902.5039840752</v>
      </c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  <c r="AA493" s="53"/>
      <c r="AB493" s="53"/>
      <c r="AC493" s="53"/>
      <c r="AD493" s="53"/>
      <c r="AE493" s="53"/>
      <c r="AF493" s="53"/>
      <c r="AG493" s="53"/>
      <c r="AH493" s="53"/>
      <c r="AI493" s="53"/>
      <c r="AJ493" s="53"/>
      <c r="AK493" s="53"/>
      <c r="AL493" s="53"/>
      <c r="AM493" s="53"/>
      <c r="AN493" s="53"/>
      <c r="AO493" s="53"/>
      <c r="AP493" s="53"/>
      <c r="AQ493" s="53"/>
      <c r="AR493" s="53"/>
      <c r="AS493" s="53"/>
      <c r="AT493" s="53"/>
      <c r="AU493" s="53"/>
      <c r="AV493" s="53"/>
      <c r="AW493" s="53"/>
      <c r="AX493" s="53"/>
      <c r="AY493" s="53"/>
      <c r="AZ493" s="53"/>
      <c r="BA493" s="53"/>
      <c r="BB493" s="53"/>
      <c r="BC493" s="53"/>
      <c r="BD493" s="53"/>
      <c r="BE493" s="53"/>
      <c r="BF493" s="53"/>
      <c r="BG493" s="53"/>
      <c r="BH493" s="53"/>
      <c r="BI493" s="53"/>
      <c r="BJ493" s="53"/>
      <c r="BK493" s="53"/>
      <c r="BL493" s="53"/>
      <c r="BM493" s="53"/>
      <c r="BN493" s="53"/>
      <c r="BO493" s="53"/>
      <c r="BP493" s="53"/>
      <c r="BQ493" s="53"/>
      <c r="BR493" s="53"/>
      <c r="BS493" s="53"/>
      <c r="BT493" s="53"/>
      <c r="BU493" s="53"/>
      <c r="BV493" s="53"/>
      <c r="BW493" s="53"/>
      <c r="BX493" s="53"/>
      <c r="BY493" s="53"/>
      <c r="BZ493" s="53"/>
      <c r="CA493" s="53"/>
      <c r="CB493" s="53"/>
      <c r="CC493" s="53"/>
      <c r="CD493" s="53"/>
      <c r="CE493" s="53"/>
      <c r="CF493" s="53"/>
      <c r="CG493" s="53"/>
      <c r="CH493" s="53"/>
      <c r="CI493" s="53"/>
      <c r="CJ493" s="53"/>
      <c r="CK493" s="53"/>
      <c r="CL493" s="53"/>
      <c r="CM493" s="53"/>
      <c r="CN493" s="53"/>
      <c r="CO493" s="53"/>
      <c r="CP493" s="53"/>
      <c r="CQ493" s="53"/>
      <c r="CR493" s="53"/>
      <c r="CS493" s="53"/>
      <c r="CT493" s="53"/>
      <c r="CU493" s="53"/>
      <c r="CV493" s="53"/>
      <c r="CW493" s="53"/>
      <c r="CX493" s="53"/>
      <c r="CY493" s="53"/>
      <c r="CZ493" s="53"/>
      <c r="DA493" s="53"/>
      <c r="DB493" s="53"/>
      <c r="DC493" s="53"/>
      <c r="DD493" s="53"/>
      <c r="DE493" s="53"/>
      <c r="DF493" s="53"/>
      <c r="DG493" s="53"/>
      <c r="DH493" s="53"/>
      <c r="DI493" s="53"/>
      <c r="DJ493" s="53"/>
      <c r="DK493" s="53"/>
      <c r="DL493" s="53"/>
      <c r="DM493" s="53"/>
      <c r="DN493" s="53"/>
      <c r="DO493" s="53"/>
      <c r="DP493" s="53"/>
      <c r="DQ493" s="53"/>
      <c r="DR493" s="53"/>
      <c r="DS493" s="53"/>
      <c r="DT493" s="53"/>
      <c r="DU493" s="53"/>
      <c r="DV493" s="53"/>
      <c r="DW493" s="53"/>
      <c r="DX493" s="53"/>
      <c r="DY493" s="53"/>
      <c r="DZ493" s="53"/>
      <c r="EA493" s="53"/>
      <c r="EB493" s="53"/>
      <c r="EC493" s="53"/>
      <c r="ED493" s="53"/>
      <c r="EE493" s="53"/>
      <c r="EF493" s="53"/>
      <c r="EG493" s="53"/>
      <c r="EH493" s="53"/>
      <c r="EI493" s="53"/>
      <c r="EJ493" s="53"/>
      <c r="EK493" s="53"/>
      <c r="EL493" s="53"/>
      <c r="EM493" s="53"/>
      <c r="EN493" s="53"/>
      <c r="EO493" s="53"/>
      <c r="EP493" s="53"/>
      <c r="EQ493" s="53"/>
      <c r="ER493" s="53"/>
      <c r="ES493" s="53"/>
      <c r="ET493" s="53"/>
      <c r="EU493" s="53"/>
      <c r="EV493" s="53"/>
      <c r="EW493" s="53"/>
      <c r="EX493" s="53"/>
      <c r="EY493" s="53"/>
      <c r="EZ493" s="53"/>
      <c r="FA493" s="53"/>
    </row>
    <row r="494" customFormat="1" spans="1:157">
      <c r="A494" s="53"/>
      <c r="B494" s="57" t="s">
        <v>16</v>
      </c>
      <c r="C494" s="57" t="s">
        <v>1346</v>
      </c>
      <c r="D494" s="57" t="s">
        <v>27</v>
      </c>
      <c r="E494" s="57" t="s">
        <v>1347</v>
      </c>
      <c r="F494" s="57" t="s">
        <v>1348</v>
      </c>
      <c r="G494" s="59" t="s">
        <v>25</v>
      </c>
      <c r="H494" s="59">
        <v>1518</v>
      </c>
      <c r="I494" s="66">
        <v>0.767832</v>
      </c>
      <c r="J494" s="66">
        <f t="shared" si="14"/>
        <v>0.9403638504</v>
      </c>
      <c r="K494" s="66">
        <f>J494*H494</f>
        <v>1427.4723249072</v>
      </c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  <c r="AA494" s="53"/>
      <c r="AB494" s="53"/>
      <c r="AC494" s="53"/>
      <c r="AD494" s="53"/>
      <c r="AE494" s="53"/>
      <c r="AF494" s="53"/>
      <c r="AG494" s="53"/>
      <c r="AH494" s="53"/>
      <c r="AI494" s="53"/>
      <c r="AJ494" s="53"/>
      <c r="AK494" s="53"/>
      <c r="AL494" s="53"/>
      <c r="AM494" s="53"/>
      <c r="AN494" s="53"/>
      <c r="AO494" s="53"/>
      <c r="AP494" s="53"/>
      <c r="AQ494" s="53"/>
      <c r="AR494" s="53"/>
      <c r="AS494" s="53"/>
      <c r="AT494" s="53"/>
      <c r="AU494" s="53"/>
      <c r="AV494" s="53"/>
      <c r="AW494" s="53"/>
      <c r="AX494" s="53"/>
      <c r="AY494" s="53"/>
      <c r="AZ494" s="53"/>
      <c r="BA494" s="53"/>
      <c r="BB494" s="53"/>
      <c r="BC494" s="53"/>
      <c r="BD494" s="53"/>
      <c r="BE494" s="53"/>
      <c r="BF494" s="53"/>
      <c r="BG494" s="53"/>
      <c r="BH494" s="53"/>
      <c r="BI494" s="53"/>
      <c r="BJ494" s="53"/>
      <c r="BK494" s="53"/>
      <c r="BL494" s="53"/>
      <c r="BM494" s="53"/>
      <c r="BN494" s="53"/>
      <c r="BO494" s="53"/>
      <c r="BP494" s="53"/>
      <c r="BQ494" s="53"/>
      <c r="BR494" s="53"/>
      <c r="BS494" s="53"/>
      <c r="BT494" s="53"/>
      <c r="BU494" s="53"/>
      <c r="BV494" s="53"/>
      <c r="BW494" s="53"/>
      <c r="BX494" s="53"/>
      <c r="BY494" s="53"/>
      <c r="BZ494" s="53"/>
      <c r="CA494" s="53"/>
      <c r="CB494" s="53"/>
      <c r="CC494" s="53"/>
      <c r="CD494" s="53"/>
      <c r="CE494" s="53"/>
      <c r="CF494" s="53"/>
      <c r="CG494" s="53"/>
      <c r="CH494" s="53"/>
      <c r="CI494" s="53"/>
      <c r="CJ494" s="53"/>
      <c r="CK494" s="53"/>
      <c r="CL494" s="53"/>
      <c r="CM494" s="53"/>
      <c r="CN494" s="53"/>
      <c r="CO494" s="53"/>
      <c r="CP494" s="53"/>
      <c r="CQ494" s="53"/>
      <c r="CR494" s="53"/>
      <c r="CS494" s="53"/>
      <c r="CT494" s="53"/>
      <c r="CU494" s="53"/>
      <c r="CV494" s="53"/>
      <c r="CW494" s="53"/>
      <c r="CX494" s="53"/>
      <c r="CY494" s="53"/>
      <c r="CZ494" s="53"/>
      <c r="DA494" s="53"/>
      <c r="DB494" s="53"/>
      <c r="DC494" s="53"/>
      <c r="DD494" s="53"/>
      <c r="DE494" s="53"/>
      <c r="DF494" s="53"/>
      <c r="DG494" s="53"/>
      <c r="DH494" s="53"/>
      <c r="DI494" s="53"/>
      <c r="DJ494" s="53"/>
      <c r="DK494" s="53"/>
      <c r="DL494" s="53"/>
      <c r="DM494" s="53"/>
      <c r="DN494" s="53"/>
      <c r="DO494" s="53"/>
      <c r="DP494" s="53"/>
      <c r="DQ494" s="53"/>
      <c r="DR494" s="53"/>
      <c r="DS494" s="53"/>
      <c r="DT494" s="53"/>
      <c r="DU494" s="53"/>
      <c r="DV494" s="53"/>
      <c r="DW494" s="53"/>
      <c r="DX494" s="53"/>
      <c r="DY494" s="53"/>
      <c r="DZ494" s="53"/>
      <c r="EA494" s="53"/>
      <c r="EB494" s="53"/>
      <c r="EC494" s="53"/>
      <c r="ED494" s="53"/>
      <c r="EE494" s="53"/>
      <c r="EF494" s="53"/>
      <c r="EG494" s="53"/>
      <c r="EH494" s="53"/>
      <c r="EI494" s="53"/>
      <c r="EJ494" s="53"/>
      <c r="EK494" s="53"/>
      <c r="EL494" s="53"/>
      <c r="EM494" s="53"/>
      <c r="EN494" s="53"/>
      <c r="EO494" s="53"/>
      <c r="EP494" s="53"/>
      <c r="EQ494" s="53"/>
      <c r="ER494" s="53"/>
      <c r="ES494" s="53"/>
      <c r="ET494" s="53"/>
      <c r="EU494" s="53"/>
      <c r="EV494" s="53"/>
      <c r="EW494" s="53"/>
      <c r="EX494" s="53"/>
      <c r="EY494" s="53"/>
      <c r="EZ494" s="53"/>
      <c r="FA494" s="53"/>
    </row>
    <row r="495" customFormat="1" spans="1:157">
      <c r="A495" s="53"/>
      <c r="B495" s="57" t="s">
        <v>16</v>
      </c>
      <c r="C495" s="57" t="s">
        <v>1349</v>
      </c>
      <c r="D495" s="57" t="s">
        <v>14</v>
      </c>
      <c r="E495" s="58" t="s">
        <v>1350</v>
      </c>
      <c r="F495" s="57" t="s">
        <v>1351</v>
      </c>
      <c r="G495" s="59" t="s">
        <v>32</v>
      </c>
      <c r="H495" s="59">
        <v>199</v>
      </c>
      <c r="I495" s="66">
        <v>22.25</v>
      </c>
      <c r="J495" s="66">
        <v>27.24</v>
      </c>
      <c r="K495" s="66">
        <v>5420.76</v>
      </c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  <c r="AA495" s="53"/>
      <c r="AB495" s="53"/>
      <c r="AC495" s="53"/>
      <c r="AD495" s="53"/>
      <c r="AE495" s="53"/>
      <c r="AF495" s="53"/>
      <c r="AG495" s="53"/>
      <c r="AH495" s="53"/>
      <c r="AI495" s="53"/>
      <c r="AJ495" s="53"/>
      <c r="AK495" s="53"/>
      <c r="AL495" s="53"/>
      <c r="AM495" s="53"/>
      <c r="AN495" s="53"/>
      <c r="AO495" s="53"/>
      <c r="AP495" s="53"/>
      <c r="AQ495" s="53"/>
      <c r="AR495" s="53"/>
      <c r="AS495" s="53"/>
      <c r="AT495" s="53"/>
      <c r="AU495" s="53"/>
      <c r="AV495" s="53"/>
      <c r="AW495" s="53"/>
      <c r="AX495" s="53"/>
      <c r="AY495" s="53"/>
      <c r="AZ495" s="53"/>
      <c r="BA495" s="53"/>
      <c r="BB495" s="53"/>
      <c r="BC495" s="53"/>
      <c r="BD495" s="53"/>
      <c r="BE495" s="53"/>
      <c r="BF495" s="53"/>
      <c r="BG495" s="53"/>
      <c r="BH495" s="53"/>
      <c r="BI495" s="53"/>
      <c r="BJ495" s="53"/>
      <c r="BK495" s="53"/>
      <c r="BL495" s="53"/>
      <c r="BM495" s="53"/>
      <c r="BN495" s="53"/>
      <c r="BO495" s="53"/>
      <c r="BP495" s="53"/>
      <c r="BQ495" s="53"/>
      <c r="BR495" s="53"/>
      <c r="BS495" s="53"/>
      <c r="BT495" s="53"/>
      <c r="BU495" s="53"/>
      <c r="BV495" s="53"/>
      <c r="BW495" s="53"/>
      <c r="BX495" s="53"/>
      <c r="BY495" s="53"/>
      <c r="BZ495" s="53"/>
      <c r="CA495" s="53"/>
      <c r="CB495" s="53"/>
      <c r="CC495" s="53"/>
      <c r="CD495" s="53"/>
      <c r="CE495" s="53"/>
      <c r="CF495" s="53"/>
      <c r="CG495" s="53"/>
      <c r="CH495" s="53"/>
      <c r="CI495" s="53"/>
      <c r="CJ495" s="53"/>
      <c r="CK495" s="53"/>
      <c r="CL495" s="53"/>
      <c r="CM495" s="53"/>
      <c r="CN495" s="53"/>
      <c r="CO495" s="53"/>
      <c r="CP495" s="53"/>
      <c r="CQ495" s="53"/>
      <c r="CR495" s="53"/>
      <c r="CS495" s="53"/>
      <c r="CT495" s="53"/>
      <c r="CU495" s="53"/>
      <c r="CV495" s="53"/>
      <c r="CW495" s="53"/>
      <c r="CX495" s="53"/>
      <c r="CY495" s="53"/>
      <c r="CZ495" s="53"/>
      <c r="DA495" s="53"/>
      <c r="DB495" s="53"/>
      <c r="DC495" s="53"/>
      <c r="DD495" s="53"/>
      <c r="DE495" s="53"/>
      <c r="DF495" s="53"/>
      <c r="DG495" s="53"/>
      <c r="DH495" s="53"/>
      <c r="DI495" s="53"/>
      <c r="DJ495" s="53"/>
      <c r="DK495" s="53"/>
      <c r="DL495" s="53"/>
      <c r="DM495" s="53"/>
      <c r="DN495" s="53"/>
      <c r="DO495" s="53"/>
      <c r="DP495" s="53"/>
      <c r="DQ495" s="53"/>
      <c r="DR495" s="53"/>
      <c r="DS495" s="53"/>
      <c r="DT495" s="53"/>
      <c r="DU495" s="53"/>
      <c r="DV495" s="53"/>
      <c r="DW495" s="53"/>
      <c r="DX495" s="53"/>
      <c r="DY495" s="53"/>
      <c r="DZ495" s="53"/>
      <c r="EA495" s="53"/>
      <c r="EB495" s="53"/>
      <c r="EC495" s="53"/>
      <c r="ED495" s="53"/>
      <c r="EE495" s="53"/>
      <c r="EF495" s="53"/>
      <c r="EG495" s="53"/>
      <c r="EH495" s="53"/>
      <c r="EI495" s="53"/>
      <c r="EJ495" s="53"/>
      <c r="EK495" s="53"/>
      <c r="EL495" s="53"/>
      <c r="EM495" s="53"/>
      <c r="EN495" s="53"/>
      <c r="EO495" s="53"/>
      <c r="EP495" s="53"/>
      <c r="EQ495" s="53"/>
      <c r="ER495" s="53"/>
      <c r="ES495" s="53"/>
      <c r="ET495" s="53"/>
      <c r="EU495" s="53"/>
      <c r="EV495" s="53"/>
      <c r="EW495" s="53"/>
      <c r="EX495" s="53"/>
      <c r="EY495" s="53"/>
      <c r="EZ495" s="53"/>
      <c r="FA495" s="53"/>
    </row>
    <row r="496" customFormat="1" spans="1:157">
      <c r="A496" s="53"/>
      <c r="B496" s="57" t="s">
        <v>16</v>
      </c>
      <c r="C496" s="57" t="s">
        <v>1352</v>
      </c>
      <c r="D496" s="57" t="s">
        <v>27</v>
      </c>
      <c r="E496" s="57" t="s">
        <v>1353</v>
      </c>
      <c r="F496" s="57" t="s">
        <v>1354</v>
      </c>
      <c r="G496" s="59" t="s">
        <v>98</v>
      </c>
      <c r="H496" s="59">
        <v>252</v>
      </c>
      <c r="I496" s="66">
        <v>5.116098</v>
      </c>
      <c r="J496" s="66">
        <f>I496*22.47%+I496</f>
        <v>6.2656852206</v>
      </c>
      <c r="K496" s="66">
        <f>J496*H496</f>
        <v>1578.9526755912</v>
      </c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  <c r="AA496" s="53"/>
      <c r="AB496" s="53"/>
      <c r="AC496" s="53"/>
      <c r="AD496" s="53"/>
      <c r="AE496" s="53"/>
      <c r="AF496" s="53"/>
      <c r="AG496" s="53"/>
      <c r="AH496" s="53"/>
      <c r="AI496" s="53"/>
      <c r="AJ496" s="53"/>
      <c r="AK496" s="53"/>
      <c r="AL496" s="53"/>
      <c r="AM496" s="53"/>
      <c r="AN496" s="53"/>
      <c r="AO496" s="53"/>
      <c r="AP496" s="53"/>
      <c r="AQ496" s="53"/>
      <c r="AR496" s="53"/>
      <c r="AS496" s="53"/>
      <c r="AT496" s="53"/>
      <c r="AU496" s="53"/>
      <c r="AV496" s="53"/>
      <c r="AW496" s="53"/>
      <c r="AX496" s="53"/>
      <c r="AY496" s="53"/>
      <c r="AZ496" s="53"/>
      <c r="BA496" s="53"/>
      <c r="BB496" s="53"/>
      <c r="BC496" s="53"/>
      <c r="BD496" s="53"/>
      <c r="BE496" s="53"/>
      <c r="BF496" s="53"/>
      <c r="BG496" s="53"/>
      <c r="BH496" s="53"/>
      <c r="BI496" s="53"/>
      <c r="BJ496" s="53"/>
      <c r="BK496" s="53"/>
      <c r="BL496" s="53"/>
      <c r="BM496" s="53"/>
      <c r="BN496" s="53"/>
      <c r="BO496" s="53"/>
      <c r="BP496" s="53"/>
      <c r="BQ496" s="53"/>
      <c r="BR496" s="53"/>
      <c r="BS496" s="53"/>
      <c r="BT496" s="53"/>
      <c r="BU496" s="53"/>
      <c r="BV496" s="53"/>
      <c r="BW496" s="53"/>
      <c r="BX496" s="53"/>
      <c r="BY496" s="53"/>
      <c r="BZ496" s="53"/>
      <c r="CA496" s="53"/>
      <c r="CB496" s="53"/>
      <c r="CC496" s="53"/>
      <c r="CD496" s="53"/>
      <c r="CE496" s="53"/>
      <c r="CF496" s="53"/>
      <c r="CG496" s="53"/>
      <c r="CH496" s="53"/>
      <c r="CI496" s="53"/>
      <c r="CJ496" s="53"/>
      <c r="CK496" s="53"/>
      <c r="CL496" s="53"/>
      <c r="CM496" s="53"/>
      <c r="CN496" s="53"/>
      <c r="CO496" s="53"/>
      <c r="CP496" s="53"/>
      <c r="CQ496" s="53"/>
      <c r="CR496" s="53"/>
      <c r="CS496" s="53"/>
      <c r="CT496" s="53"/>
      <c r="CU496" s="53"/>
      <c r="CV496" s="53"/>
      <c r="CW496" s="53"/>
      <c r="CX496" s="53"/>
      <c r="CY496" s="53"/>
      <c r="CZ496" s="53"/>
      <c r="DA496" s="53"/>
      <c r="DB496" s="53"/>
      <c r="DC496" s="53"/>
      <c r="DD496" s="53"/>
      <c r="DE496" s="53"/>
      <c r="DF496" s="53"/>
      <c r="DG496" s="53"/>
      <c r="DH496" s="53"/>
      <c r="DI496" s="53"/>
      <c r="DJ496" s="53"/>
      <c r="DK496" s="53"/>
      <c r="DL496" s="53"/>
      <c r="DM496" s="53"/>
      <c r="DN496" s="53"/>
      <c r="DO496" s="53"/>
      <c r="DP496" s="53"/>
      <c r="DQ496" s="53"/>
      <c r="DR496" s="53"/>
      <c r="DS496" s="53"/>
      <c r="DT496" s="53"/>
      <c r="DU496" s="53"/>
      <c r="DV496" s="53"/>
      <c r="DW496" s="53"/>
      <c r="DX496" s="53"/>
      <c r="DY496" s="53"/>
      <c r="DZ496" s="53"/>
      <c r="EA496" s="53"/>
      <c r="EB496" s="53"/>
      <c r="EC496" s="53"/>
      <c r="ED496" s="53"/>
      <c r="EE496" s="53"/>
      <c r="EF496" s="53"/>
      <c r="EG496" s="53"/>
      <c r="EH496" s="53"/>
      <c r="EI496" s="53"/>
      <c r="EJ496" s="53"/>
      <c r="EK496" s="53"/>
      <c r="EL496" s="53"/>
      <c r="EM496" s="53"/>
      <c r="EN496" s="53"/>
      <c r="EO496" s="53"/>
      <c r="EP496" s="53"/>
      <c r="EQ496" s="53"/>
      <c r="ER496" s="53"/>
      <c r="ES496" s="53"/>
      <c r="ET496" s="53"/>
      <c r="EU496" s="53"/>
      <c r="EV496" s="53"/>
      <c r="EW496" s="53"/>
      <c r="EX496" s="53"/>
      <c r="EY496" s="53"/>
      <c r="EZ496" s="53"/>
      <c r="FA496" s="53"/>
    </row>
    <row r="497" customFormat="1" spans="1:157">
      <c r="A497" s="53"/>
      <c r="B497" s="57" t="s">
        <v>16</v>
      </c>
      <c r="C497" s="57" t="s">
        <v>1355</v>
      </c>
      <c r="D497" s="57" t="s">
        <v>14</v>
      </c>
      <c r="E497" s="58" t="s">
        <v>1356</v>
      </c>
      <c r="F497" s="57" t="s">
        <v>1357</v>
      </c>
      <c r="G497" s="59" t="s">
        <v>25</v>
      </c>
      <c r="H497" s="59">
        <v>1</v>
      </c>
      <c r="I497" s="66">
        <v>12.53</v>
      </c>
      <c r="J497" s="66">
        <v>15.34</v>
      </c>
      <c r="K497" s="66">
        <v>15.34</v>
      </c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  <c r="AA497" s="53"/>
      <c r="AB497" s="53"/>
      <c r="AC497" s="53"/>
      <c r="AD497" s="53"/>
      <c r="AE497" s="53"/>
      <c r="AF497" s="53"/>
      <c r="AG497" s="53"/>
      <c r="AH497" s="53"/>
      <c r="AI497" s="53"/>
      <c r="AJ497" s="53"/>
      <c r="AK497" s="53"/>
      <c r="AL497" s="53"/>
      <c r="AM497" s="53"/>
      <c r="AN497" s="53"/>
      <c r="AO497" s="53"/>
      <c r="AP497" s="53"/>
      <c r="AQ497" s="53"/>
      <c r="AR497" s="53"/>
      <c r="AS497" s="53"/>
      <c r="AT497" s="53"/>
      <c r="AU497" s="53"/>
      <c r="AV497" s="53"/>
      <c r="AW497" s="53"/>
      <c r="AX497" s="53"/>
      <c r="AY497" s="53"/>
      <c r="AZ497" s="53"/>
      <c r="BA497" s="53"/>
      <c r="BB497" s="53"/>
      <c r="BC497" s="53"/>
      <c r="BD497" s="53"/>
      <c r="BE497" s="53"/>
      <c r="BF497" s="53"/>
      <c r="BG497" s="53"/>
      <c r="BH497" s="53"/>
      <c r="BI497" s="53"/>
      <c r="BJ497" s="53"/>
      <c r="BK497" s="53"/>
      <c r="BL497" s="53"/>
      <c r="BM497" s="53"/>
      <c r="BN497" s="53"/>
      <c r="BO497" s="53"/>
      <c r="BP497" s="53"/>
      <c r="BQ497" s="53"/>
      <c r="BR497" s="53"/>
      <c r="BS497" s="53"/>
      <c r="BT497" s="53"/>
      <c r="BU497" s="53"/>
      <c r="BV497" s="53"/>
      <c r="BW497" s="53"/>
      <c r="BX497" s="53"/>
      <c r="BY497" s="53"/>
      <c r="BZ497" s="53"/>
      <c r="CA497" s="53"/>
      <c r="CB497" s="53"/>
      <c r="CC497" s="53"/>
      <c r="CD497" s="53"/>
      <c r="CE497" s="53"/>
      <c r="CF497" s="53"/>
      <c r="CG497" s="53"/>
      <c r="CH497" s="53"/>
      <c r="CI497" s="53"/>
      <c r="CJ497" s="53"/>
      <c r="CK497" s="53"/>
      <c r="CL497" s="53"/>
      <c r="CM497" s="53"/>
      <c r="CN497" s="53"/>
      <c r="CO497" s="53"/>
      <c r="CP497" s="53"/>
      <c r="CQ497" s="53"/>
      <c r="CR497" s="53"/>
      <c r="CS497" s="53"/>
      <c r="CT497" s="53"/>
      <c r="CU497" s="53"/>
      <c r="CV497" s="53"/>
      <c r="CW497" s="53"/>
      <c r="CX497" s="53"/>
      <c r="CY497" s="53"/>
      <c r="CZ497" s="53"/>
      <c r="DA497" s="53"/>
      <c r="DB497" s="53"/>
      <c r="DC497" s="53"/>
      <c r="DD497" s="53"/>
      <c r="DE497" s="53"/>
      <c r="DF497" s="53"/>
      <c r="DG497" s="53"/>
      <c r="DH497" s="53"/>
      <c r="DI497" s="53"/>
      <c r="DJ497" s="53"/>
      <c r="DK497" s="53"/>
      <c r="DL497" s="53"/>
      <c r="DM497" s="53"/>
      <c r="DN497" s="53"/>
      <c r="DO497" s="53"/>
      <c r="DP497" s="53"/>
      <c r="DQ497" s="53"/>
      <c r="DR497" s="53"/>
      <c r="DS497" s="53"/>
      <c r="DT497" s="53"/>
      <c r="DU497" s="53"/>
      <c r="DV497" s="53"/>
      <c r="DW497" s="53"/>
      <c r="DX497" s="53"/>
      <c r="DY497" s="53"/>
      <c r="DZ497" s="53"/>
      <c r="EA497" s="53"/>
      <c r="EB497" s="53"/>
      <c r="EC497" s="53"/>
      <c r="ED497" s="53"/>
      <c r="EE497" s="53"/>
      <c r="EF497" s="53"/>
      <c r="EG497" s="53"/>
      <c r="EH497" s="53"/>
      <c r="EI497" s="53"/>
      <c r="EJ497" s="53"/>
      <c r="EK497" s="53"/>
      <c r="EL497" s="53"/>
      <c r="EM497" s="53"/>
      <c r="EN497" s="53"/>
      <c r="EO497" s="53"/>
      <c r="EP497" s="53"/>
      <c r="EQ497" s="53"/>
      <c r="ER497" s="53"/>
      <c r="ES497" s="53"/>
      <c r="ET497" s="53"/>
      <c r="EU497" s="53"/>
      <c r="EV497" s="53"/>
      <c r="EW497" s="53"/>
      <c r="EX497" s="53"/>
      <c r="EY497" s="53"/>
      <c r="EZ497" s="53"/>
      <c r="FA497" s="53"/>
    </row>
    <row r="498" customFormat="1" spans="1:157">
      <c r="A498" s="53"/>
      <c r="B498" s="57" t="s">
        <v>16</v>
      </c>
      <c r="C498" s="57" t="s">
        <v>1358</v>
      </c>
      <c r="D498" s="57" t="s">
        <v>27</v>
      </c>
      <c r="E498" s="57" t="s">
        <v>1359</v>
      </c>
      <c r="F498" s="57" t="s">
        <v>1360</v>
      </c>
      <c r="G498" s="59" t="s">
        <v>98</v>
      </c>
      <c r="H498" s="59">
        <v>1</v>
      </c>
      <c r="I498" s="66">
        <v>68.495622</v>
      </c>
      <c r="J498" s="66">
        <f>I498*22.47%+I498</f>
        <v>83.8865882634</v>
      </c>
      <c r="K498" s="66">
        <f>J498*H498</f>
        <v>83.8865882634</v>
      </c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  <c r="AA498" s="53"/>
      <c r="AB498" s="53"/>
      <c r="AC498" s="53"/>
      <c r="AD498" s="53"/>
      <c r="AE498" s="53"/>
      <c r="AF498" s="53"/>
      <c r="AG498" s="53"/>
      <c r="AH498" s="53"/>
      <c r="AI498" s="53"/>
      <c r="AJ498" s="53"/>
      <c r="AK498" s="53"/>
      <c r="AL498" s="53"/>
      <c r="AM498" s="53"/>
      <c r="AN498" s="53"/>
      <c r="AO498" s="53"/>
      <c r="AP498" s="53"/>
      <c r="AQ498" s="53"/>
      <c r="AR498" s="53"/>
      <c r="AS498" s="53"/>
      <c r="AT498" s="53"/>
      <c r="AU498" s="53"/>
      <c r="AV498" s="53"/>
      <c r="AW498" s="53"/>
      <c r="AX498" s="53"/>
      <c r="AY498" s="53"/>
      <c r="AZ498" s="53"/>
      <c r="BA498" s="53"/>
      <c r="BB498" s="53"/>
      <c r="BC498" s="53"/>
      <c r="BD498" s="53"/>
      <c r="BE498" s="53"/>
      <c r="BF498" s="53"/>
      <c r="BG498" s="53"/>
      <c r="BH498" s="53"/>
      <c r="BI498" s="53"/>
      <c r="BJ498" s="53"/>
      <c r="BK498" s="53"/>
      <c r="BL498" s="53"/>
      <c r="BM498" s="53"/>
      <c r="BN498" s="53"/>
      <c r="BO498" s="53"/>
      <c r="BP498" s="53"/>
      <c r="BQ498" s="53"/>
      <c r="BR498" s="53"/>
      <c r="BS498" s="53"/>
      <c r="BT498" s="53"/>
      <c r="BU498" s="53"/>
      <c r="BV498" s="53"/>
      <c r="BW498" s="53"/>
      <c r="BX498" s="53"/>
      <c r="BY498" s="53"/>
      <c r="BZ498" s="53"/>
      <c r="CA498" s="53"/>
      <c r="CB498" s="53"/>
      <c r="CC498" s="53"/>
      <c r="CD498" s="53"/>
      <c r="CE498" s="53"/>
      <c r="CF498" s="53"/>
      <c r="CG498" s="53"/>
      <c r="CH498" s="53"/>
      <c r="CI498" s="53"/>
      <c r="CJ498" s="53"/>
      <c r="CK498" s="53"/>
      <c r="CL498" s="53"/>
      <c r="CM498" s="53"/>
      <c r="CN498" s="53"/>
      <c r="CO498" s="53"/>
      <c r="CP498" s="53"/>
      <c r="CQ498" s="53"/>
      <c r="CR498" s="53"/>
      <c r="CS498" s="53"/>
      <c r="CT498" s="53"/>
      <c r="CU498" s="53"/>
      <c r="CV498" s="53"/>
      <c r="CW498" s="53"/>
      <c r="CX498" s="53"/>
      <c r="CY498" s="53"/>
      <c r="CZ498" s="53"/>
      <c r="DA498" s="53"/>
      <c r="DB498" s="53"/>
      <c r="DC498" s="53"/>
      <c r="DD498" s="53"/>
      <c r="DE498" s="53"/>
      <c r="DF498" s="53"/>
      <c r="DG498" s="53"/>
      <c r="DH498" s="53"/>
      <c r="DI498" s="53"/>
      <c r="DJ498" s="53"/>
      <c r="DK498" s="53"/>
      <c r="DL498" s="53"/>
      <c r="DM498" s="53"/>
      <c r="DN498" s="53"/>
      <c r="DO498" s="53"/>
      <c r="DP498" s="53"/>
      <c r="DQ498" s="53"/>
      <c r="DR498" s="53"/>
      <c r="DS498" s="53"/>
      <c r="DT498" s="53"/>
      <c r="DU498" s="53"/>
      <c r="DV498" s="53"/>
      <c r="DW498" s="53"/>
      <c r="DX498" s="53"/>
      <c r="DY498" s="53"/>
      <c r="DZ498" s="53"/>
      <c r="EA498" s="53"/>
      <c r="EB498" s="53"/>
      <c r="EC498" s="53"/>
      <c r="ED498" s="53"/>
      <c r="EE498" s="53"/>
      <c r="EF498" s="53"/>
      <c r="EG498" s="53"/>
      <c r="EH498" s="53"/>
      <c r="EI498" s="53"/>
      <c r="EJ498" s="53"/>
      <c r="EK498" s="53"/>
      <c r="EL498" s="53"/>
      <c r="EM498" s="53"/>
      <c r="EN498" s="53"/>
      <c r="EO498" s="53"/>
      <c r="EP498" s="53"/>
      <c r="EQ498" s="53"/>
      <c r="ER498" s="53"/>
      <c r="ES498" s="53"/>
      <c r="ET498" s="53"/>
      <c r="EU498" s="53"/>
      <c r="EV498" s="53"/>
      <c r="EW498" s="53"/>
      <c r="EX498" s="53"/>
      <c r="EY498" s="53"/>
      <c r="EZ498" s="53"/>
      <c r="FA498" s="53"/>
    </row>
    <row r="499" customFormat="1" spans="1:157">
      <c r="A499" s="53"/>
      <c r="B499" s="57" t="s">
        <v>16</v>
      </c>
      <c r="C499" s="57" t="s">
        <v>1361</v>
      </c>
      <c r="D499" s="57" t="s">
        <v>14</v>
      </c>
      <c r="E499" s="58" t="s">
        <v>1362</v>
      </c>
      <c r="F499" s="57" t="s">
        <v>1363</v>
      </c>
      <c r="G499" s="59" t="s">
        <v>25</v>
      </c>
      <c r="H499" s="59">
        <v>2</v>
      </c>
      <c r="I499" s="66">
        <v>60.2</v>
      </c>
      <c r="J499" s="66">
        <v>73.72</v>
      </c>
      <c r="K499" s="66">
        <v>147.44</v>
      </c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  <c r="AA499" s="53"/>
      <c r="AB499" s="53"/>
      <c r="AC499" s="53"/>
      <c r="AD499" s="53"/>
      <c r="AE499" s="53"/>
      <c r="AF499" s="53"/>
      <c r="AG499" s="53"/>
      <c r="AH499" s="53"/>
      <c r="AI499" s="53"/>
      <c r="AJ499" s="53"/>
      <c r="AK499" s="53"/>
      <c r="AL499" s="53"/>
      <c r="AM499" s="53"/>
      <c r="AN499" s="53"/>
      <c r="AO499" s="53"/>
      <c r="AP499" s="53"/>
      <c r="AQ499" s="53"/>
      <c r="AR499" s="53"/>
      <c r="AS499" s="53"/>
      <c r="AT499" s="53"/>
      <c r="AU499" s="53"/>
      <c r="AV499" s="53"/>
      <c r="AW499" s="53"/>
      <c r="AX499" s="53"/>
      <c r="AY499" s="53"/>
      <c r="AZ499" s="53"/>
      <c r="BA499" s="53"/>
      <c r="BB499" s="53"/>
      <c r="BC499" s="53"/>
      <c r="BD499" s="53"/>
      <c r="BE499" s="53"/>
      <c r="BF499" s="53"/>
      <c r="BG499" s="53"/>
      <c r="BH499" s="53"/>
      <c r="BI499" s="53"/>
      <c r="BJ499" s="53"/>
      <c r="BK499" s="53"/>
      <c r="BL499" s="53"/>
      <c r="BM499" s="53"/>
      <c r="BN499" s="53"/>
      <c r="BO499" s="53"/>
      <c r="BP499" s="53"/>
      <c r="BQ499" s="53"/>
      <c r="BR499" s="53"/>
      <c r="BS499" s="53"/>
      <c r="BT499" s="53"/>
      <c r="BU499" s="53"/>
      <c r="BV499" s="53"/>
      <c r="BW499" s="53"/>
      <c r="BX499" s="53"/>
      <c r="BY499" s="53"/>
      <c r="BZ499" s="53"/>
      <c r="CA499" s="53"/>
      <c r="CB499" s="53"/>
      <c r="CC499" s="53"/>
      <c r="CD499" s="53"/>
      <c r="CE499" s="53"/>
      <c r="CF499" s="53"/>
      <c r="CG499" s="53"/>
      <c r="CH499" s="53"/>
      <c r="CI499" s="53"/>
      <c r="CJ499" s="53"/>
      <c r="CK499" s="53"/>
      <c r="CL499" s="53"/>
      <c r="CM499" s="53"/>
      <c r="CN499" s="53"/>
      <c r="CO499" s="53"/>
      <c r="CP499" s="53"/>
      <c r="CQ499" s="53"/>
      <c r="CR499" s="53"/>
      <c r="CS499" s="53"/>
      <c r="CT499" s="53"/>
      <c r="CU499" s="53"/>
      <c r="CV499" s="53"/>
      <c r="CW499" s="53"/>
      <c r="CX499" s="53"/>
      <c r="CY499" s="53"/>
      <c r="CZ499" s="53"/>
      <c r="DA499" s="53"/>
      <c r="DB499" s="53"/>
      <c r="DC499" s="53"/>
      <c r="DD499" s="53"/>
      <c r="DE499" s="53"/>
      <c r="DF499" s="53"/>
      <c r="DG499" s="53"/>
      <c r="DH499" s="53"/>
      <c r="DI499" s="53"/>
      <c r="DJ499" s="53"/>
      <c r="DK499" s="53"/>
      <c r="DL499" s="53"/>
      <c r="DM499" s="53"/>
      <c r="DN499" s="53"/>
      <c r="DO499" s="53"/>
      <c r="DP499" s="53"/>
      <c r="DQ499" s="53"/>
      <c r="DR499" s="53"/>
      <c r="DS499" s="53"/>
      <c r="DT499" s="53"/>
      <c r="DU499" s="53"/>
      <c r="DV499" s="53"/>
      <c r="DW499" s="53"/>
      <c r="DX499" s="53"/>
      <c r="DY499" s="53"/>
      <c r="DZ499" s="53"/>
      <c r="EA499" s="53"/>
      <c r="EB499" s="53"/>
      <c r="EC499" s="53"/>
      <c r="ED499" s="53"/>
      <c r="EE499" s="53"/>
      <c r="EF499" s="53"/>
      <c r="EG499" s="53"/>
      <c r="EH499" s="53"/>
      <c r="EI499" s="53"/>
      <c r="EJ499" s="53"/>
      <c r="EK499" s="53"/>
      <c r="EL499" s="53"/>
      <c r="EM499" s="53"/>
      <c r="EN499" s="53"/>
      <c r="EO499" s="53"/>
      <c r="EP499" s="53"/>
      <c r="EQ499" s="53"/>
      <c r="ER499" s="53"/>
      <c r="ES499" s="53"/>
      <c r="ET499" s="53"/>
      <c r="EU499" s="53"/>
      <c r="EV499" s="53"/>
      <c r="EW499" s="53"/>
      <c r="EX499" s="53"/>
      <c r="EY499" s="53"/>
      <c r="EZ499" s="53"/>
      <c r="FA499" s="53"/>
    </row>
    <row r="500" customFormat="1" spans="1:157">
      <c r="A500" s="53"/>
      <c r="B500" s="57" t="s">
        <v>16</v>
      </c>
      <c r="C500" s="57" t="s">
        <v>1364</v>
      </c>
      <c r="D500" s="57" t="s">
        <v>27</v>
      </c>
      <c r="E500" s="57" t="s">
        <v>1365</v>
      </c>
      <c r="F500" s="57" t="s">
        <v>1366</v>
      </c>
      <c r="G500" s="59" t="s">
        <v>32</v>
      </c>
      <c r="H500" s="59">
        <v>2.2</v>
      </c>
      <c r="I500" s="66">
        <v>11.575902</v>
      </c>
      <c r="J500" s="66">
        <f>I500*22.47%+I500</f>
        <v>14.1770071794</v>
      </c>
      <c r="K500" s="66">
        <f>J500*H500</f>
        <v>31.18941579468</v>
      </c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  <c r="AA500" s="53"/>
      <c r="AB500" s="53"/>
      <c r="AC500" s="53"/>
      <c r="AD500" s="53"/>
      <c r="AE500" s="53"/>
      <c r="AF500" s="53"/>
      <c r="AG500" s="53"/>
      <c r="AH500" s="53"/>
      <c r="AI500" s="53"/>
      <c r="AJ500" s="53"/>
      <c r="AK500" s="53"/>
      <c r="AL500" s="53"/>
      <c r="AM500" s="53"/>
      <c r="AN500" s="53"/>
      <c r="AO500" s="53"/>
      <c r="AP500" s="53"/>
      <c r="AQ500" s="53"/>
      <c r="AR500" s="53"/>
      <c r="AS500" s="53"/>
      <c r="AT500" s="53"/>
      <c r="AU500" s="53"/>
      <c r="AV500" s="53"/>
      <c r="AW500" s="53"/>
      <c r="AX500" s="53"/>
      <c r="AY500" s="53"/>
      <c r="AZ500" s="53"/>
      <c r="BA500" s="53"/>
      <c r="BB500" s="53"/>
      <c r="BC500" s="53"/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3"/>
      <c r="DE500" s="53"/>
      <c r="DF500" s="53"/>
      <c r="DG500" s="53"/>
      <c r="DH500" s="53"/>
      <c r="DI500" s="53"/>
      <c r="DJ500" s="53"/>
      <c r="DK500" s="53"/>
      <c r="DL500" s="53"/>
      <c r="DM500" s="53"/>
      <c r="DN500" s="53"/>
      <c r="DO500" s="53"/>
      <c r="DP500" s="53"/>
      <c r="DQ500" s="53"/>
      <c r="DR500" s="53"/>
      <c r="DS500" s="53"/>
      <c r="DT500" s="53"/>
      <c r="DU500" s="53"/>
      <c r="DV500" s="53"/>
      <c r="DW500" s="53"/>
      <c r="DX500" s="53"/>
      <c r="DY500" s="53"/>
      <c r="DZ500" s="53"/>
      <c r="EA500" s="53"/>
      <c r="EB500" s="53"/>
      <c r="EC500" s="53"/>
      <c r="ED500" s="53"/>
      <c r="EE500" s="53"/>
      <c r="EF500" s="53"/>
      <c r="EG500" s="53"/>
      <c r="EH500" s="53"/>
      <c r="EI500" s="53"/>
      <c r="EJ500" s="53"/>
      <c r="EK500" s="53"/>
      <c r="EL500" s="53"/>
      <c r="EM500" s="53"/>
      <c r="EN500" s="53"/>
      <c r="EO500" s="53"/>
      <c r="EP500" s="53"/>
      <c r="EQ500" s="53"/>
      <c r="ER500" s="53"/>
      <c r="ES500" s="53"/>
      <c r="ET500" s="53"/>
      <c r="EU500" s="53"/>
      <c r="EV500" s="53"/>
      <c r="EW500" s="53"/>
      <c r="EX500" s="53"/>
      <c r="EY500" s="53"/>
      <c r="EZ500" s="53"/>
      <c r="FA500" s="53"/>
    </row>
    <row r="501" customFormat="1" spans="1:157">
      <c r="A501" s="53"/>
      <c r="B501" s="57" t="s">
        <v>16</v>
      </c>
      <c r="C501" s="57" t="s">
        <v>1367</v>
      </c>
      <c r="D501" s="57" t="s">
        <v>27</v>
      </c>
      <c r="E501" s="57" t="s">
        <v>1368</v>
      </c>
      <c r="F501" s="57" t="s">
        <v>1369</v>
      </c>
      <c r="G501" s="59" t="s">
        <v>25</v>
      </c>
      <c r="H501" s="59">
        <v>1</v>
      </c>
      <c r="I501" s="66">
        <v>46.762638</v>
      </c>
      <c r="J501" s="66">
        <f>I501*22.47%+I501</f>
        <v>57.2702027586</v>
      </c>
      <c r="K501" s="66">
        <f>J501*H501</f>
        <v>57.2702027586</v>
      </c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  <c r="AA501" s="53"/>
      <c r="AB501" s="53"/>
      <c r="AC501" s="53"/>
      <c r="AD501" s="53"/>
      <c r="AE501" s="53"/>
      <c r="AF501" s="53"/>
      <c r="AG501" s="53"/>
      <c r="AH501" s="53"/>
      <c r="AI501" s="53"/>
      <c r="AJ501" s="53"/>
      <c r="AK501" s="53"/>
      <c r="AL501" s="53"/>
      <c r="AM501" s="53"/>
      <c r="AN501" s="53"/>
      <c r="AO501" s="53"/>
      <c r="AP501" s="53"/>
      <c r="AQ501" s="53"/>
      <c r="AR501" s="53"/>
      <c r="AS501" s="53"/>
      <c r="AT501" s="53"/>
      <c r="AU501" s="53"/>
      <c r="AV501" s="53"/>
      <c r="AW501" s="53"/>
      <c r="AX501" s="53"/>
      <c r="AY501" s="53"/>
      <c r="AZ501" s="53"/>
      <c r="BA501" s="53"/>
      <c r="BB501" s="53"/>
      <c r="BC501" s="53"/>
      <c r="BD501" s="53"/>
      <c r="BE501" s="53"/>
      <c r="BF501" s="53"/>
      <c r="BG501" s="53"/>
      <c r="BH501" s="53"/>
      <c r="BI501" s="53"/>
      <c r="BJ501" s="53"/>
      <c r="BK501" s="53"/>
      <c r="BL501" s="53"/>
      <c r="BM501" s="53"/>
      <c r="BN501" s="53"/>
      <c r="BO501" s="53"/>
      <c r="BP501" s="53"/>
      <c r="BQ501" s="53"/>
      <c r="BR501" s="53"/>
      <c r="BS501" s="53"/>
      <c r="BT501" s="53"/>
      <c r="BU501" s="53"/>
      <c r="BV501" s="53"/>
      <c r="BW501" s="53"/>
      <c r="BX501" s="53"/>
      <c r="BY501" s="53"/>
      <c r="BZ501" s="53"/>
      <c r="CA501" s="53"/>
      <c r="CB501" s="53"/>
      <c r="CC501" s="53"/>
      <c r="CD501" s="53"/>
      <c r="CE501" s="53"/>
      <c r="CF501" s="53"/>
      <c r="CG501" s="53"/>
      <c r="CH501" s="53"/>
      <c r="CI501" s="53"/>
      <c r="CJ501" s="53"/>
      <c r="CK501" s="53"/>
      <c r="CL501" s="53"/>
      <c r="CM501" s="53"/>
      <c r="CN501" s="53"/>
      <c r="CO501" s="53"/>
      <c r="CP501" s="53"/>
      <c r="CQ501" s="53"/>
      <c r="CR501" s="53"/>
      <c r="CS501" s="53"/>
      <c r="CT501" s="53"/>
      <c r="CU501" s="53"/>
      <c r="CV501" s="53"/>
      <c r="CW501" s="53"/>
      <c r="CX501" s="53"/>
      <c r="CY501" s="53"/>
      <c r="CZ501" s="53"/>
      <c r="DA501" s="53"/>
      <c r="DB501" s="53"/>
      <c r="DC501" s="53"/>
      <c r="DD501" s="53"/>
      <c r="DE501" s="53"/>
      <c r="DF501" s="53"/>
      <c r="DG501" s="53"/>
      <c r="DH501" s="53"/>
      <c r="DI501" s="53"/>
      <c r="DJ501" s="53"/>
      <c r="DK501" s="53"/>
      <c r="DL501" s="53"/>
      <c r="DM501" s="53"/>
      <c r="DN501" s="53"/>
      <c r="DO501" s="53"/>
      <c r="DP501" s="53"/>
      <c r="DQ501" s="53"/>
      <c r="DR501" s="53"/>
      <c r="DS501" s="53"/>
      <c r="DT501" s="53"/>
      <c r="DU501" s="53"/>
      <c r="DV501" s="53"/>
      <c r="DW501" s="53"/>
      <c r="DX501" s="53"/>
      <c r="DY501" s="53"/>
      <c r="DZ501" s="53"/>
      <c r="EA501" s="53"/>
      <c r="EB501" s="53"/>
      <c r="EC501" s="53"/>
      <c r="ED501" s="53"/>
      <c r="EE501" s="53"/>
      <c r="EF501" s="53"/>
      <c r="EG501" s="53"/>
      <c r="EH501" s="53"/>
      <c r="EI501" s="53"/>
      <c r="EJ501" s="53"/>
      <c r="EK501" s="53"/>
      <c r="EL501" s="53"/>
      <c r="EM501" s="53"/>
      <c r="EN501" s="53"/>
      <c r="EO501" s="53"/>
      <c r="EP501" s="53"/>
      <c r="EQ501" s="53"/>
      <c r="ER501" s="53"/>
      <c r="ES501" s="53"/>
      <c r="ET501" s="53"/>
      <c r="EU501" s="53"/>
      <c r="EV501" s="53"/>
      <c r="EW501" s="53"/>
      <c r="EX501" s="53"/>
      <c r="EY501" s="53"/>
      <c r="EZ501" s="53"/>
      <c r="FA501" s="53"/>
    </row>
    <row r="502" customFormat="1" spans="1:157">
      <c r="A502" s="53"/>
      <c r="B502" s="57" t="s">
        <v>16</v>
      </c>
      <c r="C502" s="57" t="s">
        <v>1370</v>
      </c>
      <c r="D502" s="57" t="s">
        <v>27</v>
      </c>
      <c r="E502" s="57" t="s">
        <v>1371</v>
      </c>
      <c r="F502" s="57" t="s">
        <v>1372</v>
      </c>
      <c r="G502" s="59" t="s">
        <v>25</v>
      </c>
      <c r="H502" s="59">
        <v>1</v>
      </c>
      <c r="I502" s="66">
        <v>30.279288</v>
      </c>
      <c r="J502" s="66">
        <f>I502*22.47%+I502</f>
        <v>37.0830440136</v>
      </c>
      <c r="K502" s="66">
        <f>J502*H502</f>
        <v>37.0830440136</v>
      </c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  <c r="AA502" s="53"/>
      <c r="AB502" s="53"/>
      <c r="AC502" s="53"/>
      <c r="AD502" s="53"/>
      <c r="AE502" s="53"/>
      <c r="AF502" s="53"/>
      <c r="AG502" s="53"/>
      <c r="AH502" s="53"/>
      <c r="AI502" s="53"/>
      <c r="AJ502" s="53"/>
      <c r="AK502" s="53"/>
      <c r="AL502" s="53"/>
      <c r="AM502" s="53"/>
      <c r="AN502" s="53"/>
      <c r="AO502" s="53"/>
      <c r="AP502" s="53"/>
      <c r="AQ502" s="53"/>
      <c r="AR502" s="53"/>
      <c r="AS502" s="53"/>
      <c r="AT502" s="53"/>
      <c r="AU502" s="53"/>
      <c r="AV502" s="53"/>
      <c r="AW502" s="53"/>
      <c r="AX502" s="53"/>
      <c r="AY502" s="53"/>
      <c r="AZ502" s="53"/>
      <c r="BA502" s="53"/>
      <c r="BB502" s="53"/>
      <c r="BC502" s="53"/>
      <c r="BD502" s="53"/>
      <c r="BE502" s="53"/>
      <c r="BF502" s="53"/>
      <c r="BG502" s="53"/>
      <c r="BH502" s="53"/>
      <c r="BI502" s="53"/>
      <c r="BJ502" s="53"/>
      <c r="BK502" s="53"/>
      <c r="BL502" s="53"/>
      <c r="BM502" s="53"/>
      <c r="BN502" s="53"/>
      <c r="BO502" s="53"/>
      <c r="BP502" s="53"/>
      <c r="BQ502" s="53"/>
      <c r="BR502" s="53"/>
      <c r="BS502" s="53"/>
      <c r="BT502" s="53"/>
      <c r="BU502" s="53"/>
      <c r="BV502" s="53"/>
      <c r="BW502" s="53"/>
      <c r="BX502" s="53"/>
      <c r="BY502" s="53"/>
      <c r="BZ502" s="53"/>
      <c r="CA502" s="53"/>
      <c r="CB502" s="53"/>
      <c r="CC502" s="53"/>
      <c r="CD502" s="53"/>
      <c r="CE502" s="53"/>
      <c r="CF502" s="53"/>
      <c r="CG502" s="53"/>
      <c r="CH502" s="53"/>
      <c r="CI502" s="53"/>
      <c r="CJ502" s="53"/>
      <c r="CK502" s="53"/>
      <c r="CL502" s="53"/>
      <c r="CM502" s="53"/>
      <c r="CN502" s="53"/>
      <c r="CO502" s="53"/>
      <c r="CP502" s="53"/>
      <c r="CQ502" s="53"/>
      <c r="CR502" s="53"/>
      <c r="CS502" s="53"/>
      <c r="CT502" s="53"/>
      <c r="CU502" s="53"/>
      <c r="CV502" s="53"/>
      <c r="CW502" s="53"/>
      <c r="CX502" s="53"/>
      <c r="CY502" s="53"/>
      <c r="CZ502" s="53"/>
      <c r="DA502" s="53"/>
      <c r="DB502" s="53"/>
      <c r="DC502" s="53"/>
      <c r="DD502" s="53"/>
      <c r="DE502" s="53"/>
      <c r="DF502" s="53"/>
      <c r="DG502" s="53"/>
      <c r="DH502" s="53"/>
      <c r="DI502" s="53"/>
      <c r="DJ502" s="53"/>
      <c r="DK502" s="53"/>
      <c r="DL502" s="53"/>
      <c r="DM502" s="53"/>
      <c r="DN502" s="53"/>
      <c r="DO502" s="53"/>
      <c r="DP502" s="53"/>
      <c r="DQ502" s="53"/>
      <c r="DR502" s="53"/>
      <c r="DS502" s="53"/>
      <c r="DT502" s="53"/>
      <c r="DU502" s="53"/>
      <c r="DV502" s="53"/>
      <c r="DW502" s="53"/>
      <c r="DX502" s="53"/>
      <c r="DY502" s="53"/>
      <c r="DZ502" s="53"/>
      <c r="EA502" s="53"/>
      <c r="EB502" s="53"/>
      <c r="EC502" s="53"/>
      <c r="ED502" s="53"/>
      <c r="EE502" s="53"/>
      <c r="EF502" s="53"/>
      <c r="EG502" s="53"/>
      <c r="EH502" s="53"/>
      <c r="EI502" s="53"/>
      <c r="EJ502" s="53"/>
      <c r="EK502" s="53"/>
      <c r="EL502" s="53"/>
      <c r="EM502" s="53"/>
      <c r="EN502" s="53"/>
      <c r="EO502" s="53"/>
      <c r="EP502" s="53"/>
      <c r="EQ502" s="53"/>
      <c r="ER502" s="53"/>
      <c r="ES502" s="53"/>
      <c r="ET502" s="53"/>
      <c r="EU502" s="53"/>
      <c r="EV502" s="53"/>
      <c r="EW502" s="53"/>
      <c r="EX502" s="53"/>
      <c r="EY502" s="53"/>
      <c r="EZ502" s="53"/>
      <c r="FA502" s="53"/>
    </row>
    <row r="503" customFormat="1" spans="1:157">
      <c r="A503" s="53"/>
      <c r="B503" s="57" t="s">
        <v>16</v>
      </c>
      <c r="C503" s="57" t="s">
        <v>1373</v>
      </c>
      <c r="D503" s="57" t="s">
        <v>27</v>
      </c>
      <c r="E503" s="57" t="s">
        <v>1374</v>
      </c>
      <c r="F503" s="57" t="s">
        <v>1375</v>
      </c>
      <c r="G503" s="59" t="s">
        <v>25</v>
      </c>
      <c r="H503" s="59">
        <v>5</v>
      </c>
      <c r="I503" s="66">
        <v>23.051652</v>
      </c>
      <c r="J503" s="66">
        <f>I503*22.47%+I503</f>
        <v>28.2313582044</v>
      </c>
      <c r="K503" s="66">
        <f>J503*H503</f>
        <v>141.156791022</v>
      </c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  <c r="AA503" s="53"/>
      <c r="AB503" s="53"/>
      <c r="AC503" s="53"/>
      <c r="AD503" s="53"/>
      <c r="AE503" s="53"/>
      <c r="AF503" s="53"/>
      <c r="AG503" s="53"/>
      <c r="AH503" s="53"/>
      <c r="AI503" s="53"/>
      <c r="AJ503" s="53"/>
      <c r="AK503" s="53"/>
      <c r="AL503" s="53"/>
      <c r="AM503" s="53"/>
      <c r="AN503" s="53"/>
      <c r="AO503" s="53"/>
      <c r="AP503" s="53"/>
      <c r="AQ503" s="53"/>
      <c r="AR503" s="53"/>
      <c r="AS503" s="53"/>
      <c r="AT503" s="53"/>
      <c r="AU503" s="53"/>
      <c r="AV503" s="53"/>
      <c r="AW503" s="53"/>
      <c r="AX503" s="53"/>
      <c r="AY503" s="53"/>
      <c r="AZ503" s="53"/>
      <c r="BA503" s="53"/>
      <c r="BB503" s="53"/>
      <c r="BC503" s="53"/>
      <c r="BD503" s="53"/>
      <c r="BE503" s="53"/>
      <c r="BF503" s="53"/>
      <c r="BG503" s="53"/>
      <c r="BH503" s="53"/>
      <c r="BI503" s="53"/>
      <c r="BJ503" s="53"/>
      <c r="BK503" s="53"/>
      <c r="BL503" s="53"/>
      <c r="BM503" s="53"/>
      <c r="BN503" s="53"/>
      <c r="BO503" s="53"/>
      <c r="BP503" s="53"/>
      <c r="BQ503" s="53"/>
      <c r="BR503" s="53"/>
      <c r="BS503" s="53"/>
      <c r="BT503" s="53"/>
      <c r="BU503" s="53"/>
      <c r="BV503" s="53"/>
      <c r="BW503" s="53"/>
      <c r="BX503" s="53"/>
      <c r="BY503" s="53"/>
      <c r="BZ503" s="53"/>
      <c r="CA503" s="53"/>
      <c r="CB503" s="53"/>
      <c r="CC503" s="53"/>
      <c r="CD503" s="53"/>
      <c r="CE503" s="53"/>
      <c r="CF503" s="53"/>
      <c r="CG503" s="53"/>
      <c r="CH503" s="53"/>
      <c r="CI503" s="53"/>
      <c r="CJ503" s="53"/>
      <c r="CK503" s="53"/>
      <c r="CL503" s="53"/>
      <c r="CM503" s="53"/>
      <c r="CN503" s="53"/>
      <c r="CO503" s="53"/>
      <c r="CP503" s="53"/>
      <c r="CQ503" s="53"/>
      <c r="CR503" s="53"/>
      <c r="CS503" s="53"/>
      <c r="CT503" s="53"/>
      <c r="CU503" s="53"/>
      <c r="CV503" s="53"/>
      <c r="CW503" s="53"/>
      <c r="CX503" s="53"/>
      <c r="CY503" s="53"/>
      <c r="CZ503" s="53"/>
      <c r="DA503" s="53"/>
      <c r="DB503" s="53"/>
      <c r="DC503" s="53"/>
      <c r="DD503" s="53"/>
      <c r="DE503" s="53"/>
      <c r="DF503" s="53"/>
      <c r="DG503" s="53"/>
      <c r="DH503" s="53"/>
      <c r="DI503" s="53"/>
      <c r="DJ503" s="53"/>
      <c r="DK503" s="53"/>
      <c r="DL503" s="53"/>
      <c r="DM503" s="53"/>
      <c r="DN503" s="53"/>
      <c r="DO503" s="53"/>
      <c r="DP503" s="53"/>
      <c r="DQ503" s="53"/>
      <c r="DR503" s="53"/>
      <c r="DS503" s="53"/>
      <c r="DT503" s="53"/>
      <c r="DU503" s="53"/>
      <c r="DV503" s="53"/>
      <c r="DW503" s="53"/>
      <c r="DX503" s="53"/>
      <c r="DY503" s="53"/>
      <c r="DZ503" s="53"/>
      <c r="EA503" s="53"/>
      <c r="EB503" s="53"/>
      <c r="EC503" s="53"/>
      <c r="ED503" s="53"/>
      <c r="EE503" s="53"/>
      <c r="EF503" s="53"/>
      <c r="EG503" s="53"/>
      <c r="EH503" s="53"/>
      <c r="EI503" s="53"/>
      <c r="EJ503" s="53"/>
      <c r="EK503" s="53"/>
      <c r="EL503" s="53"/>
      <c r="EM503" s="53"/>
      <c r="EN503" s="53"/>
      <c r="EO503" s="53"/>
      <c r="EP503" s="53"/>
      <c r="EQ503" s="53"/>
      <c r="ER503" s="53"/>
      <c r="ES503" s="53"/>
      <c r="ET503" s="53"/>
      <c r="EU503" s="53"/>
      <c r="EV503" s="53"/>
      <c r="EW503" s="53"/>
      <c r="EX503" s="53"/>
      <c r="EY503" s="53"/>
      <c r="EZ503" s="53"/>
      <c r="FA503" s="53"/>
    </row>
    <row r="504" customFormat="1" spans="1:157">
      <c r="A504" s="53"/>
      <c r="B504" s="57" t="s">
        <v>16</v>
      </c>
      <c r="C504" s="57" t="s">
        <v>1376</v>
      </c>
      <c r="D504" s="57" t="s">
        <v>14</v>
      </c>
      <c r="E504" s="58" t="s">
        <v>1377</v>
      </c>
      <c r="F504" s="57" t="s">
        <v>1378</v>
      </c>
      <c r="G504" s="59" t="s">
        <v>25</v>
      </c>
      <c r="H504" s="59">
        <v>1</v>
      </c>
      <c r="I504" s="66">
        <v>138.42</v>
      </c>
      <c r="J504" s="66">
        <v>169.52</v>
      </c>
      <c r="K504" s="66">
        <v>169.52</v>
      </c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  <c r="AA504" s="53"/>
      <c r="AB504" s="53"/>
      <c r="AC504" s="53"/>
      <c r="AD504" s="53"/>
      <c r="AE504" s="53"/>
      <c r="AF504" s="53"/>
      <c r="AG504" s="53"/>
      <c r="AH504" s="53"/>
      <c r="AI504" s="53"/>
      <c r="AJ504" s="53"/>
      <c r="AK504" s="53"/>
      <c r="AL504" s="53"/>
      <c r="AM504" s="53"/>
      <c r="AN504" s="53"/>
      <c r="AO504" s="53"/>
      <c r="AP504" s="53"/>
      <c r="AQ504" s="53"/>
      <c r="AR504" s="53"/>
      <c r="AS504" s="53"/>
      <c r="AT504" s="53"/>
      <c r="AU504" s="53"/>
      <c r="AV504" s="53"/>
      <c r="AW504" s="53"/>
      <c r="AX504" s="53"/>
      <c r="AY504" s="53"/>
      <c r="AZ504" s="53"/>
      <c r="BA504" s="53"/>
      <c r="BB504" s="53"/>
      <c r="BC504" s="53"/>
      <c r="BD504" s="53"/>
      <c r="BE504" s="53"/>
      <c r="BF504" s="53"/>
      <c r="BG504" s="53"/>
      <c r="BH504" s="53"/>
      <c r="BI504" s="53"/>
      <c r="BJ504" s="53"/>
      <c r="BK504" s="53"/>
      <c r="BL504" s="53"/>
      <c r="BM504" s="53"/>
      <c r="BN504" s="53"/>
      <c r="BO504" s="53"/>
      <c r="BP504" s="53"/>
      <c r="BQ504" s="53"/>
      <c r="BR504" s="53"/>
      <c r="BS504" s="53"/>
      <c r="BT504" s="53"/>
      <c r="BU504" s="53"/>
      <c r="BV504" s="53"/>
      <c r="BW504" s="53"/>
      <c r="BX504" s="53"/>
      <c r="BY504" s="53"/>
      <c r="BZ504" s="53"/>
      <c r="CA504" s="53"/>
      <c r="CB504" s="53"/>
      <c r="CC504" s="53"/>
      <c r="CD504" s="53"/>
      <c r="CE504" s="53"/>
      <c r="CF504" s="53"/>
      <c r="CG504" s="53"/>
      <c r="CH504" s="53"/>
      <c r="CI504" s="53"/>
      <c r="CJ504" s="53"/>
      <c r="CK504" s="53"/>
      <c r="CL504" s="53"/>
      <c r="CM504" s="53"/>
      <c r="CN504" s="53"/>
      <c r="CO504" s="53"/>
      <c r="CP504" s="53"/>
      <c r="CQ504" s="53"/>
      <c r="CR504" s="53"/>
      <c r="CS504" s="53"/>
      <c r="CT504" s="53"/>
      <c r="CU504" s="53"/>
      <c r="CV504" s="53"/>
      <c r="CW504" s="53"/>
      <c r="CX504" s="53"/>
      <c r="CY504" s="53"/>
      <c r="CZ504" s="53"/>
      <c r="DA504" s="53"/>
      <c r="DB504" s="53"/>
      <c r="DC504" s="53"/>
      <c r="DD504" s="53"/>
      <c r="DE504" s="53"/>
      <c r="DF504" s="53"/>
      <c r="DG504" s="53"/>
      <c r="DH504" s="53"/>
      <c r="DI504" s="53"/>
      <c r="DJ504" s="53"/>
      <c r="DK504" s="53"/>
      <c r="DL504" s="53"/>
      <c r="DM504" s="53"/>
      <c r="DN504" s="53"/>
      <c r="DO504" s="53"/>
      <c r="DP504" s="53"/>
      <c r="DQ504" s="53"/>
      <c r="DR504" s="53"/>
      <c r="DS504" s="53"/>
      <c r="DT504" s="53"/>
      <c r="DU504" s="53"/>
      <c r="DV504" s="53"/>
      <c r="DW504" s="53"/>
      <c r="DX504" s="53"/>
      <c r="DY504" s="53"/>
      <c r="DZ504" s="53"/>
      <c r="EA504" s="53"/>
      <c r="EB504" s="53"/>
      <c r="EC504" s="53"/>
      <c r="ED504" s="53"/>
      <c r="EE504" s="53"/>
      <c r="EF504" s="53"/>
      <c r="EG504" s="53"/>
      <c r="EH504" s="53"/>
      <c r="EI504" s="53"/>
      <c r="EJ504" s="53"/>
      <c r="EK504" s="53"/>
      <c r="EL504" s="53"/>
      <c r="EM504" s="53"/>
      <c r="EN504" s="53"/>
      <c r="EO504" s="53"/>
      <c r="EP504" s="53"/>
      <c r="EQ504" s="53"/>
      <c r="ER504" s="53"/>
      <c r="ES504" s="53"/>
      <c r="ET504" s="53"/>
      <c r="EU504" s="53"/>
      <c r="EV504" s="53"/>
      <c r="EW504" s="53"/>
      <c r="EX504" s="53"/>
      <c r="EY504" s="53"/>
      <c r="EZ504" s="53"/>
      <c r="FA504" s="53"/>
    </row>
    <row r="505" customFormat="1" spans="1:157">
      <c r="A505" s="53"/>
      <c r="B505" s="57" t="s">
        <v>16</v>
      </c>
      <c r="C505" s="57" t="s">
        <v>1379</v>
      </c>
      <c r="D505" s="57" t="s">
        <v>14</v>
      </c>
      <c r="E505" s="58" t="s">
        <v>1380</v>
      </c>
      <c r="F505" s="57" t="s">
        <v>1381</v>
      </c>
      <c r="G505" s="59" t="s">
        <v>25</v>
      </c>
      <c r="H505" s="59">
        <v>1</v>
      </c>
      <c r="I505" s="66">
        <v>6.59</v>
      </c>
      <c r="J505" s="66">
        <v>8.07</v>
      </c>
      <c r="K505" s="66">
        <v>8.07</v>
      </c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  <c r="AA505" s="53"/>
      <c r="AB505" s="53"/>
      <c r="AC505" s="53"/>
      <c r="AD505" s="53"/>
      <c r="AE505" s="53"/>
      <c r="AF505" s="53"/>
      <c r="AG505" s="53"/>
      <c r="AH505" s="53"/>
      <c r="AI505" s="53"/>
      <c r="AJ505" s="53"/>
      <c r="AK505" s="53"/>
      <c r="AL505" s="53"/>
      <c r="AM505" s="53"/>
      <c r="AN505" s="53"/>
      <c r="AO505" s="53"/>
      <c r="AP505" s="53"/>
      <c r="AQ505" s="53"/>
      <c r="AR505" s="53"/>
      <c r="AS505" s="53"/>
      <c r="AT505" s="53"/>
      <c r="AU505" s="53"/>
      <c r="AV505" s="53"/>
      <c r="AW505" s="53"/>
      <c r="AX505" s="53"/>
      <c r="AY505" s="53"/>
      <c r="AZ505" s="53"/>
      <c r="BA505" s="53"/>
      <c r="BB505" s="53"/>
      <c r="BC505" s="53"/>
      <c r="BD505" s="53"/>
      <c r="BE505" s="53"/>
      <c r="BF505" s="53"/>
      <c r="BG505" s="53"/>
      <c r="BH505" s="53"/>
      <c r="BI505" s="53"/>
      <c r="BJ505" s="53"/>
      <c r="BK505" s="53"/>
      <c r="BL505" s="53"/>
      <c r="BM505" s="53"/>
      <c r="BN505" s="53"/>
      <c r="BO505" s="53"/>
      <c r="BP505" s="53"/>
      <c r="BQ505" s="53"/>
      <c r="BR505" s="53"/>
      <c r="BS505" s="53"/>
      <c r="BT505" s="53"/>
      <c r="BU505" s="53"/>
      <c r="BV505" s="53"/>
      <c r="BW505" s="53"/>
      <c r="BX505" s="53"/>
      <c r="BY505" s="53"/>
      <c r="BZ505" s="53"/>
      <c r="CA505" s="53"/>
      <c r="CB505" s="53"/>
      <c r="CC505" s="53"/>
      <c r="CD505" s="53"/>
      <c r="CE505" s="53"/>
      <c r="CF505" s="53"/>
      <c r="CG505" s="53"/>
      <c r="CH505" s="53"/>
      <c r="CI505" s="53"/>
      <c r="CJ505" s="53"/>
      <c r="CK505" s="53"/>
      <c r="CL505" s="53"/>
      <c r="CM505" s="53"/>
      <c r="CN505" s="53"/>
      <c r="CO505" s="53"/>
      <c r="CP505" s="53"/>
      <c r="CQ505" s="53"/>
      <c r="CR505" s="53"/>
      <c r="CS505" s="53"/>
      <c r="CT505" s="53"/>
      <c r="CU505" s="53"/>
      <c r="CV505" s="53"/>
      <c r="CW505" s="53"/>
      <c r="CX505" s="53"/>
      <c r="CY505" s="53"/>
      <c r="CZ505" s="53"/>
      <c r="DA505" s="53"/>
      <c r="DB505" s="53"/>
      <c r="DC505" s="53"/>
      <c r="DD505" s="53"/>
      <c r="DE505" s="53"/>
      <c r="DF505" s="53"/>
      <c r="DG505" s="53"/>
      <c r="DH505" s="53"/>
      <c r="DI505" s="53"/>
      <c r="DJ505" s="53"/>
      <c r="DK505" s="53"/>
      <c r="DL505" s="53"/>
      <c r="DM505" s="53"/>
      <c r="DN505" s="53"/>
      <c r="DO505" s="53"/>
      <c r="DP505" s="53"/>
      <c r="DQ505" s="53"/>
      <c r="DR505" s="53"/>
      <c r="DS505" s="53"/>
      <c r="DT505" s="53"/>
      <c r="DU505" s="53"/>
      <c r="DV505" s="53"/>
      <c r="DW505" s="53"/>
      <c r="DX505" s="53"/>
      <c r="DY505" s="53"/>
      <c r="DZ505" s="53"/>
      <c r="EA505" s="53"/>
      <c r="EB505" s="53"/>
      <c r="EC505" s="53"/>
      <c r="ED505" s="53"/>
      <c r="EE505" s="53"/>
      <c r="EF505" s="53"/>
      <c r="EG505" s="53"/>
      <c r="EH505" s="53"/>
      <c r="EI505" s="53"/>
      <c r="EJ505" s="53"/>
      <c r="EK505" s="53"/>
      <c r="EL505" s="53"/>
      <c r="EM505" s="53"/>
      <c r="EN505" s="53"/>
      <c r="EO505" s="53"/>
      <c r="EP505" s="53"/>
      <c r="EQ505" s="53"/>
      <c r="ER505" s="53"/>
      <c r="ES505" s="53"/>
      <c r="ET505" s="53"/>
      <c r="EU505" s="53"/>
      <c r="EV505" s="53"/>
      <c r="EW505" s="53"/>
      <c r="EX505" s="53"/>
      <c r="EY505" s="53"/>
      <c r="EZ505" s="53"/>
      <c r="FA505" s="53"/>
    </row>
    <row r="506" customFormat="1" spans="1:157">
      <c r="A506" s="53"/>
      <c r="B506" s="57" t="s">
        <v>16</v>
      </c>
      <c r="C506" s="57" t="s">
        <v>1382</v>
      </c>
      <c r="D506" s="57" t="s">
        <v>27</v>
      </c>
      <c r="E506" s="57" t="s">
        <v>1383</v>
      </c>
      <c r="F506" s="57" t="s">
        <v>1384</v>
      </c>
      <c r="G506" s="59" t="s">
        <v>25</v>
      </c>
      <c r="H506" s="59">
        <v>16</v>
      </c>
      <c r="I506" s="66">
        <v>0.634296</v>
      </c>
      <c r="J506" s="66">
        <f>I506*22.47%+I506</f>
        <v>0.7768223112</v>
      </c>
      <c r="K506" s="66">
        <f>J506*H506</f>
        <v>12.4291569792</v>
      </c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  <c r="AA506" s="53"/>
      <c r="AB506" s="53"/>
      <c r="AC506" s="53"/>
      <c r="AD506" s="53"/>
      <c r="AE506" s="53"/>
      <c r="AF506" s="53"/>
      <c r="AG506" s="53"/>
      <c r="AH506" s="53"/>
      <c r="AI506" s="53"/>
      <c r="AJ506" s="53"/>
      <c r="AK506" s="53"/>
      <c r="AL506" s="53"/>
      <c r="AM506" s="53"/>
      <c r="AN506" s="53"/>
      <c r="AO506" s="53"/>
      <c r="AP506" s="53"/>
      <c r="AQ506" s="53"/>
      <c r="AR506" s="53"/>
      <c r="AS506" s="53"/>
      <c r="AT506" s="53"/>
      <c r="AU506" s="53"/>
      <c r="AV506" s="53"/>
      <c r="AW506" s="53"/>
      <c r="AX506" s="53"/>
      <c r="AY506" s="53"/>
      <c r="AZ506" s="53"/>
      <c r="BA506" s="53"/>
      <c r="BB506" s="53"/>
      <c r="BC506" s="53"/>
      <c r="BD506" s="53"/>
      <c r="BE506" s="53"/>
      <c r="BF506" s="53"/>
      <c r="BG506" s="53"/>
      <c r="BH506" s="53"/>
      <c r="BI506" s="53"/>
      <c r="BJ506" s="53"/>
      <c r="BK506" s="53"/>
      <c r="BL506" s="53"/>
      <c r="BM506" s="53"/>
      <c r="BN506" s="53"/>
      <c r="BO506" s="53"/>
      <c r="BP506" s="53"/>
      <c r="BQ506" s="53"/>
      <c r="BR506" s="53"/>
      <c r="BS506" s="53"/>
      <c r="BT506" s="53"/>
      <c r="BU506" s="53"/>
      <c r="BV506" s="53"/>
      <c r="BW506" s="53"/>
      <c r="BX506" s="53"/>
      <c r="BY506" s="53"/>
      <c r="BZ506" s="53"/>
      <c r="CA506" s="53"/>
      <c r="CB506" s="53"/>
      <c r="CC506" s="53"/>
      <c r="CD506" s="53"/>
      <c r="CE506" s="53"/>
      <c r="CF506" s="53"/>
      <c r="CG506" s="53"/>
      <c r="CH506" s="53"/>
      <c r="CI506" s="53"/>
      <c r="CJ506" s="53"/>
      <c r="CK506" s="53"/>
      <c r="CL506" s="53"/>
      <c r="CM506" s="53"/>
      <c r="CN506" s="53"/>
      <c r="CO506" s="53"/>
      <c r="CP506" s="53"/>
      <c r="CQ506" s="53"/>
      <c r="CR506" s="53"/>
      <c r="CS506" s="53"/>
      <c r="CT506" s="53"/>
      <c r="CU506" s="53"/>
      <c r="CV506" s="53"/>
      <c r="CW506" s="53"/>
      <c r="CX506" s="53"/>
      <c r="CY506" s="53"/>
      <c r="CZ506" s="53"/>
      <c r="DA506" s="53"/>
      <c r="DB506" s="53"/>
      <c r="DC506" s="53"/>
      <c r="DD506" s="53"/>
      <c r="DE506" s="53"/>
      <c r="DF506" s="53"/>
      <c r="DG506" s="53"/>
      <c r="DH506" s="53"/>
      <c r="DI506" s="53"/>
      <c r="DJ506" s="53"/>
      <c r="DK506" s="53"/>
      <c r="DL506" s="53"/>
      <c r="DM506" s="53"/>
      <c r="DN506" s="53"/>
      <c r="DO506" s="53"/>
      <c r="DP506" s="53"/>
      <c r="DQ506" s="53"/>
      <c r="DR506" s="53"/>
      <c r="DS506" s="53"/>
      <c r="DT506" s="53"/>
      <c r="DU506" s="53"/>
      <c r="DV506" s="53"/>
      <c r="DW506" s="53"/>
      <c r="DX506" s="53"/>
      <c r="DY506" s="53"/>
      <c r="DZ506" s="53"/>
      <c r="EA506" s="53"/>
      <c r="EB506" s="53"/>
      <c r="EC506" s="53"/>
      <c r="ED506" s="53"/>
      <c r="EE506" s="53"/>
      <c r="EF506" s="53"/>
      <c r="EG506" s="53"/>
      <c r="EH506" s="53"/>
      <c r="EI506" s="53"/>
      <c r="EJ506" s="53"/>
      <c r="EK506" s="53"/>
      <c r="EL506" s="53"/>
      <c r="EM506" s="53"/>
      <c r="EN506" s="53"/>
      <c r="EO506" s="53"/>
      <c r="EP506" s="53"/>
      <c r="EQ506" s="53"/>
      <c r="ER506" s="53"/>
      <c r="ES506" s="53"/>
      <c r="ET506" s="53"/>
      <c r="EU506" s="53"/>
      <c r="EV506" s="53"/>
      <c r="EW506" s="53"/>
      <c r="EX506" s="53"/>
      <c r="EY506" s="53"/>
      <c r="EZ506" s="53"/>
      <c r="FA506" s="53"/>
    </row>
    <row r="507" customFormat="1" spans="1:157">
      <c r="A507" s="53"/>
      <c r="B507" s="57" t="s">
        <v>16</v>
      </c>
      <c r="C507" s="57" t="s">
        <v>1385</v>
      </c>
      <c r="D507" s="57" t="s">
        <v>27</v>
      </c>
      <c r="E507" s="57" t="s">
        <v>1386</v>
      </c>
      <c r="F507" s="57" t="s">
        <v>1387</v>
      </c>
      <c r="G507" s="59" t="s">
        <v>25</v>
      </c>
      <c r="H507" s="59">
        <v>1</v>
      </c>
      <c r="I507" s="66">
        <v>31.13058</v>
      </c>
      <c r="J507" s="66">
        <f>I507*22.47%+I507</f>
        <v>38.125621326</v>
      </c>
      <c r="K507" s="66">
        <f>J507*H507</f>
        <v>38.125621326</v>
      </c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  <c r="AA507" s="53"/>
      <c r="AB507" s="53"/>
      <c r="AC507" s="53"/>
      <c r="AD507" s="53"/>
      <c r="AE507" s="53"/>
      <c r="AF507" s="53"/>
      <c r="AG507" s="53"/>
      <c r="AH507" s="53"/>
      <c r="AI507" s="53"/>
      <c r="AJ507" s="53"/>
      <c r="AK507" s="53"/>
      <c r="AL507" s="53"/>
      <c r="AM507" s="53"/>
      <c r="AN507" s="53"/>
      <c r="AO507" s="53"/>
      <c r="AP507" s="53"/>
      <c r="AQ507" s="53"/>
      <c r="AR507" s="53"/>
      <c r="AS507" s="53"/>
      <c r="AT507" s="53"/>
      <c r="AU507" s="53"/>
      <c r="AV507" s="53"/>
      <c r="AW507" s="53"/>
      <c r="AX507" s="53"/>
      <c r="AY507" s="53"/>
      <c r="AZ507" s="53"/>
      <c r="BA507" s="53"/>
      <c r="BB507" s="53"/>
      <c r="BC507" s="53"/>
      <c r="BD507" s="53"/>
      <c r="BE507" s="53"/>
      <c r="BF507" s="53"/>
      <c r="BG507" s="53"/>
      <c r="BH507" s="53"/>
      <c r="BI507" s="53"/>
      <c r="BJ507" s="53"/>
      <c r="BK507" s="53"/>
      <c r="BL507" s="53"/>
      <c r="BM507" s="53"/>
      <c r="BN507" s="53"/>
      <c r="BO507" s="53"/>
      <c r="BP507" s="53"/>
      <c r="BQ507" s="53"/>
      <c r="BR507" s="53"/>
      <c r="BS507" s="53"/>
      <c r="BT507" s="53"/>
      <c r="BU507" s="53"/>
      <c r="BV507" s="53"/>
      <c r="BW507" s="53"/>
      <c r="BX507" s="53"/>
      <c r="BY507" s="53"/>
      <c r="BZ507" s="53"/>
      <c r="CA507" s="53"/>
      <c r="CB507" s="53"/>
      <c r="CC507" s="53"/>
      <c r="CD507" s="53"/>
      <c r="CE507" s="53"/>
      <c r="CF507" s="53"/>
      <c r="CG507" s="53"/>
      <c r="CH507" s="53"/>
      <c r="CI507" s="53"/>
      <c r="CJ507" s="53"/>
      <c r="CK507" s="53"/>
      <c r="CL507" s="53"/>
      <c r="CM507" s="53"/>
      <c r="CN507" s="53"/>
      <c r="CO507" s="53"/>
      <c r="CP507" s="53"/>
      <c r="CQ507" s="53"/>
      <c r="CR507" s="53"/>
      <c r="CS507" s="53"/>
      <c r="CT507" s="53"/>
      <c r="CU507" s="53"/>
      <c r="CV507" s="53"/>
      <c r="CW507" s="53"/>
      <c r="CX507" s="53"/>
      <c r="CY507" s="53"/>
      <c r="CZ507" s="53"/>
      <c r="DA507" s="53"/>
      <c r="DB507" s="53"/>
      <c r="DC507" s="53"/>
      <c r="DD507" s="53"/>
      <c r="DE507" s="53"/>
      <c r="DF507" s="53"/>
      <c r="DG507" s="53"/>
      <c r="DH507" s="53"/>
      <c r="DI507" s="53"/>
      <c r="DJ507" s="53"/>
      <c r="DK507" s="53"/>
      <c r="DL507" s="53"/>
      <c r="DM507" s="53"/>
      <c r="DN507" s="53"/>
      <c r="DO507" s="53"/>
      <c r="DP507" s="53"/>
      <c r="DQ507" s="53"/>
      <c r="DR507" s="53"/>
      <c r="DS507" s="53"/>
      <c r="DT507" s="53"/>
      <c r="DU507" s="53"/>
      <c r="DV507" s="53"/>
      <c r="DW507" s="53"/>
      <c r="DX507" s="53"/>
      <c r="DY507" s="53"/>
      <c r="DZ507" s="53"/>
      <c r="EA507" s="53"/>
      <c r="EB507" s="53"/>
      <c r="EC507" s="53"/>
      <c r="ED507" s="53"/>
      <c r="EE507" s="53"/>
      <c r="EF507" s="53"/>
      <c r="EG507" s="53"/>
      <c r="EH507" s="53"/>
      <c r="EI507" s="53"/>
      <c r="EJ507" s="53"/>
      <c r="EK507" s="53"/>
      <c r="EL507" s="53"/>
      <c r="EM507" s="53"/>
      <c r="EN507" s="53"/>
      <c r="EO507" s="53"/>
      <c r="EP507" s="53"/>
      <c r="EQ507" s="53"/>
      <c r="ER507" s="53"/>
      <c r="ES507" s="53"/>
      <c r="ET507" s="53"/>
      <c r="EU507" s="53"/>
      <c r="EV507" s="53"/>
      <c r="EW507" s="53"/>
      <c r="EX507" s="53"/>
      <c r="EY507" s="53"/>
      <c r="EZ507" s="53"/>
      <c r="FA507" s="53"/>
    </row>
    <row r="508" spans="2:11">
      <c r="B508" s="50" t="s">
        <v>72</v>
      </c>
      <c r="C508" s="50" t="s">
        <v>1388</v>
      </c>
      <c r="D508" s="50" t="s">
        <v>14</v>
      </c>
      <c r="E508" s="51"/>
      <c r="F508" s="50" t="s">
        <v>1389</v>
      </c>
      <c r="G508" s="52" t="s">
        <v>11</v>
      </c>
      <c r="H508" s="52">
        <v>0</v>
      </c>
      <c r="I508" s="64">
        <v>0</v>
      </c>
      <c r="J508" s="64">
        <f>I508*22.47%+I508</f>
        <v>0</v>
      </c>
      <c r="K508" s="64">
        <f>SUM(K509:K524)</f>
        <v>184703.67</v>
      </c>
    </row>
    <row r="509" customFormat="1" spans="1:157">
      <c r="A509" s="53"/>
      <c r="B509" s="57" t="s">
        <v>16</v>
      </c>
      <c r="C509" s="57" t="s">
        <v>1390</v>
      </c>
      <c r="D509" s="57" t="s">
        <v>14</v>
      </c>
      <c r="E509" s="58" t="s">
        <v>1391</v>
      </c>
      <c r="F509" s="57" t="s">
        <v>1392</v>
      </c>
      <c r="G509" s="59" t="s">
        <v>32</v>
      </c>
      <c r="H509" s="59">
        <v>188.5</v>
      </c>
      <c r="I509" s="66">
        <v>257.93</v>
      </c>
      <c r="J509" s="66">
        <v>315.88</v>
      </c>
      <c r="K509" s="66">
        <v>59543.38</v>
      </c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  <c r="AA509" s="53"/>
      <c r="AB509" s="53"/>
      <c r="AC509" s="53"/>
      <c r="AD509" s="53"/>
      <c r="AE509" s="53"/>
      <c r="AF509" s="53"/>
      <c r="AG509" s="53"/>
      <c r="AH509" s="53"/>
      <c r="AI509" s="53"/>
      <c r="AJ509" s="53"/>
      <c r="AK509" s="53"/>
      <c r="AL509" s="53"/>
      <c r="AM509" s="53"/>
      <c r="AN509" s="53"/>
      <c r="AO509" s="53"/>
      <c r="AP509" s="53"/>
      <c r="AQ509" s="53"/>
      <c r="AR509" s="53"/>
      <c r="AS509" s="53"/>
      <c r="AT509" s="53"/>
      <c r="AU509" s="53"/>
      <c r="AV509" s="53"/>
      <c r="AW509" s="53"/>
      <c r="AX509" s="53"/>
      <c r="AY509" s="53"/>
      <c r="AZ509" s="53"/>
      <c r="BA509" s="53"/>
      <c r="BB509" s="53"/>
      <c r="BC509" s="53"/>
      <c r="BD509" s="53"/>
      <c r="BE509" s="53"/>
      <c r="BF509" s="53"/>
      <c r="BG509" s="53"/>
      <c r="BH509" s="53"/>
      <c r="BI509" s="53"/>
      <c r="BJ509" s="53"/>
      <c r="BK509" s="53"/>
      <c r="BL509" s="53"/>
      <c r="BM509" s="53"/>
      <c r="BN509" s="53"/>
      <c r="BO509" s="53"/>
      <c r="BP509" s="53"/>
      <c r="BQ509" s="53"/>
      <c r="BR509" s="53"/>
      <c r="BS509" s="53"/>
      <c r="BT509" s="53"/>
      <c r="BU509" s="53"/>
      <c r="BV509" s="53"/>
      <c r="BW509" s="53"/>
      <c r="BX509" s="53"/>
      <c r="BY509" s="53"/>
      <c r="BZ509" s="53"/>
      <c r="CA509" s="53"/>
      <c r="CB509" s="53"/>
      <c r="CC509" s="53"/>
      <c r="CD509" s="53"/>
      <c r="CE509" s="53"/>
      <c r="CF509" s="53"/>
      <c r="CG509" s="53"/>
      <c r="CH509" s="53"/>
      <c r="CI509" s="53"/>
      <c r="CJ509" s="53"/>
      <c r="CK509" s="53"/>
      <c r="CL509" s="53"/>
      <c r="CM509" s="53"/>
      <c r="CN509" s="53"/>
      <c r="CO509" s="53"/>
      <c r="CP509" s="53"/>
      <c r="CQ509" s="53"/>
      <c r="CR509" s="53"/>
      <c r="CS509" s="53"/>
      <c r="CT509" s="53"/>
      <c r="CU509" s="53"/>
      <c r="CV509" s="53"/>
      <c r="CW509" s="53"/>
      <c r="CX509" s="53"/>
      <c r="CY509" s="53"/>
      <c r="CZ509" s="53"/>
      <c r="DA509" s="53"/>
      <c r="DB509" s="53"/>
      <c r="DC509" s="53"/>
      <c r="DD509" s="53"/>
      <c r="DE509" s="53"/>
      <c r="DF509" s="53"/>
      <c r="DG509" s="53"/>
      <c r="DH509" s="53"/>
      <c r="DI509" s="53"/>
      <c r="DJ509" s="53"/>
      <c r="DK509" s="53"/>
      <c r="DL509" s="53"/>
      <c r="DM509" s="53"/>
      <c r="DN509" s="53"/>
      <c r="DO509" s="53"/>
      <c r="DP509" s="53"/>
      <c r="DQ509" s="53"/>
      <c r="DR509" s="53"/>
      <c r="DS509" s="53"/>
      <c r="DT509" s="53"/>
      <c r="DU509" s="53"/>
      <c r="DV509" s="53"/>
      <c r="DW509" s="53"/>
      <c r="DX509" s="53"/>
      <c r="DY509" s="53"/>
      <c r="DZ509" s="53"/>
      <c r="EA509" s="53"/>
      <c r="EB509" s="53"/>
      <c r="EC509" s="53"/>
      <c r="ED509" s="53"/>
      <c r="EE509" s="53"/>
      <c r="EF509" s="53"/>
      <c r="EG509" s="53"/>
      <c r="EH509" s="53"/>
      <c r="EI509" s="53"/>
      <c r="EJ509" s="53"/>
      <c r="EK509" s="53"/>
      <c r="EL509" s="53"/>
      <c r="EM509" s="53"/>
      <c r="EN509" s="53"/>
      <c r="EO509" s="53"/>
      <c r="EP509" s="53"/>
      <c r="EQ509" s="53"/>
      <c r="ER509" s="53"/>
      <c r="ES509" s="53"/>
      <c r="ET509" s="53"/>
      <c r="EU509" s="53"/>
      <c r="EV509" s="53"/>
      <c r="EW509" s="53"/>
      <c r="EX509" s="53"/>
      <c r="EY509" s="53"/>
      <c r="EZ509" s="53"/>
      <c r="FA509" s="53"/>
    </row>
    <row r="510" customFormat="1" spans="1:157">
      <c r="A510" s="53"/>
      <c r="B510" s="57" t="s">
        <v>16</v>
      </c>
      <c r="C510" s="57" t="s">
        <v>1393</v>
      </c>
      <c r="D510" s="57" t="s">
        <v>14</v>
      </c>
      <c r="E510" s="58" t="s">
        <v>1394</v>
      </c>
      <c r="F510" s="57" t="s">
        <v>1395</v>
      </c>
      <c r="G510" s="59" t="s">
        <v>32</v>
      </c>
      <c r="H510" s="59">
        <v>14.4</v>
      </c>
      <c r="I510" s="66">
        <v>151</v>
      </c>
      <c r="J510" s="66">
        <v>184.92</v>
      </c>
      <c r="K510" s="66">
        <v>2662.84</v>
      </c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  <c r="AA510" s="53"/>
      <c r="AB510" s="53"/>
      <c r="AC510" s="53"/>
      <c r="AD510" s="53"/>
      <c r="AE510" s="53"/>
      <c r="AF510" s="53"/>
      <c r="AG510" s="53"/>
      <c r="AH510" s="53"/>
      <c r="AI510" s="53"/>
      <c r="AJ510" s="53"/>
      <c r="AK510" s="53"/>
      <c r="AL510" s="53"/>
      <c r="AM510" s="53"/>
      <c r="AN510" s="53"/>
      <c r="AO510" s="53"/>
      <c r="AP510" s="53"/>
      <c r="AQ510" s="53"/>
      <c r="AR510" s="53"/>
      <c r="AS510" s="53"/>
      <c r="AT510" s="53"/>
      <c r="AU510" s="53"/>
      <c r="AV510" s="53"/>
      <c r="AW510" s="53"/>
      <c r="AX510" s="53"/>
      <c r="AY510" s="53"/>
      <c r="AZ510" s="53"/>
      <c r="BA510" s="53"/>
      <c r="BB510" s="53"/>
      <c r="BC510" s="53"/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3"/>
      <c r="DE510" s="53"/>
      <c r="DF510" s="53"/>
      <c r="DG510" s="53"/>
      <c r="DH510" s="53"/>
      <c r="DI510" s="53"/>
      <c r="DJ510" s="53"/>
      <c r="DK510" s="53"/>
      <c r="DL510" s="53"/>
      <c r="DM510" s="53"/>
      <c r="DN510" s="53"/>
      <c r="DO510" s="53"/>
      <c r="DP510" s="53"/>
      <c r="DQ510" s="53"/>
      <c r="DR510" s="53"/>
      <c r="DS510" s="53"/>
      <c r="DT510" s="53"/>
      <c r="DU510" s="53"/>
      <c r="DV510" s="53"/>
      <c r="DW510" s="53"/>
      <c r="DX510" s="53"/>
      <c r="DY510" s="53"/>
      <c r="DZ510" s="53"/>
      <c r="EA510" s="53"/>
      <c r="EB510" s="53"/>
      <c r="EC510" s="53"/>
      <c r="ED510" s="53"/>
      <c r="EE510" s="53"/>
      <c r="EF510" s="53"/>
      <c r="EG510" s="53"/>
      <c r="EH510" s="53"/>
      <c r="EI510" s="53"/>
      <c r="EJ510" s="53"/>
      <c r="EK510" s="53"/>
      <c r="EL510" s="53"/>
      <c r="EM510" s="53"/>
      <c r="EN510" s="53"/>
      <c r="EO510" s="53"/>
      <c r="EP510" s="53"/>
      <c r="EQ510" s="53"/>
      <c r="ER510" s="53"/>
      <c r="ES510" s="53"/>
      <c r="ET510" s="53"/>
      <c r="EU510" s="53"/>
      <c r="EV510" s="53"/>
      <c r="EW510" s="53"/>
      <c r="EX510" s="53"/>
      <c r="EY510" s="53"/>
      <c r="EZ510" s="53"/>
      <c r="FA510" s="53"/>
    </row>
    <row r="511" customFormat="1" spans="1:157">
      <c r="A511" s="53"/>
      <c r="B511" s="57" t="s">
        <v>16</v>
      </c>
      <c r="C511" s="57" t="s">
        <v>1396</v>
      </c>
      <c r="D511" s="57" t="s">
        <v>14</v>
      </c>
      <c r="E511" s="58" t="s">
        <v>1397</v>
      </c>
      <c r="F511" s="57" t="s">
        <v>1398</v>
      </c>
      <c r="G511" s="59" t="s">
        <v>32</v>
      </c>
      <c r="H511" s="59">
        <v>83.5</v>
      </c>
      <c r="I511" s="66">
        <v>123.3</v>
      </c>
      <c r="J511" s="66">
        <v>151</v>
      </c>
      <c r="K511" s="66">
        <v>12608.5</v>
      </c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  <c r="AA511" s="53"/>
      <c r="AB511" s="53"/>
      <c r="AC511" s="53"/>
      <c r="AD511" s="53"/>
      <c r="AE511" s="53"/>
      <c r="AF511" s="53"/>
      <c r="AG511" s="53"/>
      <c r="AH511" s="53"/>
      <c r="AI511" s="53"/>
      <c r="AJ511" s="53"/>
      <c r="AK511" s="53"/>
      <c r="AL511" s="53"/>
      <c r="AM511" s="53"/>
      <c r="AN511" s="53"/>
      <c r="AO511" s="53"/>
      <c r="AP511" s="53"/>
      <c r="AQ511" s="53"/>
      <c r="AR511" s="53"/>
      <c r="AS511" s="53"/>
      <c r="AT511" s="53"/>
      <c r="AU511" s="53"/>
      <c r="AV511" s="53"/>
      <c r="AW511" s="53"/>
      <c r="AX511" s="53"/>
      <c r="AY511" s="53"/>
      <c r="AZ511" s="53"/>
      <c r="BA511" s="53"/>
      <c r="BB511" s="53"/>
      <c r="BC511" s="53"/>
      <c r="BD511" s="53"/>
      <c r="BE511" s="53"/>
      <c r="BF511" s="53"/>
      <c r="BG511" s="53"/>
      <c r="BH511" s="53"/>
      <c r="BI511" s="53"/>
      <c r="BJ511" s="53"/>
      <c r="BK511" s="53"/>
      <c r="BL511" s="53"/>
      <c r="BM511" s="53"/>
      <c r="BN511" s="53"/>
      <c r="BO511" s="53"/>
      <c r="BP511" s="53"/>
      <c r="BQ511" s="53"/>
      <c r="BR511" s="53"/>
      <c r="BS511" s="53"/>
      <c r="BT511" s="53"/>
      <c r="BU511" s="53"/>
      <c r="BV511" s="53"/>
      <c r="BW511" s="53"/>
      <c r="BX511" s="53"/>
      <c r="BY511" s="53"/>
      <c r="BZ511" s="53"/>
      <c r="CA511" s="53"/>
      <c r="CB511" s="53"/>
      <c r="CC511" s="53"/>
      <c r="CD511" s="53"/>
      <c r="CE511" s="53"/>
      <c r="CF511" s="53"/>
      <c r="CG511" s="53"/>
      <c r="CH511" s="53"/>
      <c r="CI511" s="53"/>
      <c r="CJ511" s="53"/>
      <c r="CK511" s="53"/>
      <c r="CL511" s="53"/>
      <c r="CM511" s="53"/>
      <c r="CN511" s="53"/>
      <c r="CO511" s="53"/>
      <c r="CP511" s="53"/>
      <c r="CQ511" s="53"/>
      <c r="CR511" s="53"/>
      <c r="CS511" s="53"/>
      <c r="CT511" s="53"/>
      <c r="CU511" s="53"/>
      <c r="CV511" s="53"/>
      <c r="CW511" s="53"/>
      <c r="CX511" s="53"/>
      <c r="CY511" s="53"/>
      <c r="CZ511" s="53"/>
      <c r="DA511" s="53"/>
      <c r="DB511" s="53"/>
      <c r="DC511" s="53"/>
      <c r="DD511" s="53"/>
      <c r="DE511" s="53"/>
      <c r="DF511" s="53"/>
      <c r="DG511" s="53"/>
      <c r="DH511" s="53"/>
      <c r="DI511" s="53"/>
      <c r="DJ511" s="53"/>
      <c r="DK511" s="53"/>
      <c r="DL511" s="53"/>
      <c r="DM511" s="53"/>
      <c r="DN511" s="53"/>
      <c r="DO511" s="53"/>
      <c r="DP511" s="53"/>
      <c r="DQ511" s="53"/>
      <c r="DR511" s="53"/>
      <c r="DS511" s="53"/>
      <c r="DT511" s="53"/>
      <c r="DU511" s="53"/>
      <c r="DV511" s="53"/>
      <c r="DW511" s="53"/>
      <c r="DX511" s="53"/>
      <c r="DY511" s="53"/>
      <c r="DZ511" s="53"/>
      <c r="EA511" s="53"/>
      <c r="EB511" s="53"/>
      <c r="EC511" s="53"/>
      <c r="ED511" s="53"/>
      <c r="EE511" s="53"/>
      <c r="EF511" s="53"/>
      <c r="EG511" s="53"/>
      <c r="EH511" s="53"/>
      <c r="EI511" s="53"/>
      <c r="EJ511" s="53"/>
      <c r="EK511" s="53"/>
      <c r="EL511" s="53"/>
      <c r="EM511" s="53"/>
      <c r="EN511" s="53"/>
      <c r="EO511" s="53"/>
      <c r="EP511" s="53"/>
      <c r="EQ511" s="53"/>
      <c r="ER511" s="53"/>
      <c r="ES511" s="53"/>
      <c r="ET511" s="53"/>
      <c r="EU511" s="53"/>
      <c r="EV511" s="53"/>
      <c r="EW511" s="53"/>
      <c r="EX511" s="53"/>
      <c r="EY511" s="53"/>
      <c r="EZ511" s="53"/>
      <c r="FA511" s="53"/>
    </row>
    <row r="512" customFormat="1" spans="1:157">
      <c r="A512" s="53"/>
      <c r="B512" s="57" t="s">
        <v>16</v>
      </c>
      <c r="C512" s="57" t="s">
        <v>1399</v>
      </c>
      <c r="D512" s="57" t="s">
        <v>14</v>
      </c>
      <c r="E512" s="58" t="s">
        <v>1400</v>
      </c>
      <c r="F512" s="57" t="s">
        <v>1401</v>
      </c>
      <c r="G512" s="59" t="s">
        <v>32</v>
      </c>
      <c r="H512" s="59">
        <v>524.9</v>
      </c>
      <c r="I512" s="66">
        <v>73.83</v>
      </c>
      <c r="J512" s="66">
        <v>90.41</v>
      </c>
      <c r="K512" s="66">
        <v>47456.2</v>
      </c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  <c r="AA512" s="53"/>
      <c r="AB512" s="53"/>
      <c r="AC512" s="53"/>
      <c r="AD512" s="53"/>
      <c r="AE512" s="53"/>
      <c r="AF512" s="53"/>
      <c r="AG512" s="53"/>
      <c r="AH512" s="53"/>
      <c r="AI512" s="53"/>
      <c r="AJ512" s="53"/>
      <c r="AK512" s="53"/>
      <c r="AL512" s="53"/>
      <c r="AM512" s="53"/>
      <c r="AN512" s="53"/>
      <c r="AO512" s="53"/>
      <c r="AP512" s="53"/>
      <c r="AQ512" s="53"/>
      <c r="AR512" s="53"/>
      <c r="AS512" s="53"/>
      <c r="AT512" s="53"/>
      <c r="AU512" s="53"/>
      <c r="AV512" s="53"/>
      <c r="AW512" s="53"/>
      <c r="AX512" s="53"/>
      <c r="AY512" s="53"/>
      <c r="AZ512" s="53"/>
      <c r="BA512" s="53"/>
      <c r="BB512" s="53"/>
      <c r="BC512" s="53"/>
      <c r="BD512" s="53"/>
      <c r="BE512" s="53"/>
      <c r="BF512" s="53"/>
      <c r="BG512" s="53"/>
      <c r="BH512" s="53"/>
      <c r="BI512" s="53"/>
      <c r="BJ512" s="53"/>
      <c r="BK512" s="53"/>
      <c r="BL512" s="53"/>
      <c r="BM512" s="53"/>
      <c r="BN512" s="53"/>
      <c r="BO512" s="53"/>
      <c r="BP512" s="53"/>
      <c r="BQ512" s="53"/>
      <c r="BR512" s="53"/>
      <c r="BS512" s="53"/>
      <c r="BT512" s="53"/>
      <c r="BU512" s="53"/>
      <c r="BV512" s="53"/>
      <c r="BW512" s="53"/>
      <c r="BX512" s="53"/>
      <c r="BY512" s="53"/>
      <c r="BZ512" s="53"/>
      <c r="CA512" s="53"/>
      <c r="CB512" s="53"/>
      <c r="CC512" s="53"/>
      <c r="CD512" s="53"/>
      <c r="CE512" s="53"/>
      <c r="CF512" s="53"/>
      <c r="CG512" s="53"/>
      <c r="CH512" s="53"/>
      <c r="CI512" s="53"/>
      <c r="CJ512" s="53"/>
      <c r="CK512" s="53"/>
      <c r="CL512" s="53"/>
      <c r="CM512" s="53"/>
      <c r="CN512" s="53"/>
      <c r="CO512" s="53"/>
      <c r="CP512" s="53"/>
      <c r="CQ512" s="53"/>
      <c r="CR512" s="53"/>
      <c r="CS512" s="53"/>
      <c r="CT512" s="53"/>
      <c r="CU512" s="53"/>
      <c r="CV512" s="53"/>
      <c r="CW512" s="53"/>
      <c r="CX512" s="53"/>
      <c r="CY512" s="53"/>
      <c r="CZ512" s="53"/>
      <c r="DA512" s="53"/>
      <c r="DB512" s="53"/>
      <c r="DC512" s="53"/>
      <c r="DD512" s="53"/>
      <c r="DE512" s="53"/>
      <c r="DF512" s="53"/>
      <c r="DG512" s="53"/>
      <c r="DH512" s="53"/>
      <c r="DI512" s="53"/>
      <c r="DJ512" s="53"/>
      <c r="DK512" s="53"/>
      <c r="DL512" s="53"/>
      <c r="DM512" s="53"/>
      <c r="DN512" s="53"/>
      <c r="DO512" s="53"/>
      <c r="DP512" s="53"/>
      <c r="DQ512" s="53"/>
      <c r="DR512" s="53"/>
      <c r="DS512" s="53"/>
      <c r="DT512" s="53"/>
      <c r="DU512" s="53"/>
      <c r="DV512" s="53"/>
      <c r="DW512" s="53"/>
      <c r="DX512" s="53"/>
      <c r="DY512" s="53"/>
      <c r="DZ512" s="53"/>
      <c r="EA512" s="53"/>
      <c r="EB512" s="53"/>
      <c r="EC512" s="53"/>
      <c r="ED512" s="53"/>
      <c r="EE512" s="53"/>
      <c r="EF512" s="53"/>
      <c r="EG512" s="53"/>
      <c r="EH512" s="53"/>
      <c r="EI512" s="53"/>
      <c r="EJ512" s="53"/>
      <c r="EK512" s="53"/>
      <c r="EL512" s="53"/>
      <c r="EM512" s="53"/>
      <c r="EN512" s="53"/>
      <c r="EO512" s="53"/>
      <c r="EP512" s="53"/>
      <c r="EQ512" s="53"/>
      <c r="ER512" s="53"/>
      <c r="ES512" s="53"/>
      <c r="ET512" s="53"/>
      <c r="EU512" s="53"/>
      <c r="EV512" s="53"/>
      <c r="EW512" s="53"/>
      <c r="EX512" s="53"/>
      <c r="EY512" s="53"/>
      <c r="EZ512" s="53"/>
      <c r="FA512" s="53"/>
    </row>
    <row r="513" customFormat="1" spans="1:157">
      <c r="A513" s="53"/>
      <c r="B513" s="57" t="s">
        <v>16</v>
      </c>
      <c r="C513" s="57" t="s">
        <v>1402</v>
      </c>
      <c r="D513" s="57" t="s">
        <v>14</v>
      </c>
      <c r="E513" s="58" t="s">
        <v>1403</v>
      </c>
      <c r="F513" s="57" t="s">
        <v>1404</v>
      </c>
      <c r="G513" s="59" t="s">
        <v>32</v>
      </c>
      <c r="H513" s="59">
        <v>129</v>
      </c>
      <c r="I513" s="66">
        <v>44.12</v>
      </c>
      <c r="J513" s="66">
        <v>54.03</v>
      </c>
      <c r="K513" s="66">
        <v>6969.87</v>
      </c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  <c r="AA513" s="53"/>
      <c r="AB513" s="53"/>
      <c r="AC513" s="53"/>
      <c r="AD513" s="53"/>
      <c r="AE513" s="53"/>
      <c r="AF513" s="53"/>
      <c r="AG513" s="53"/>
      <c r="AH513" s="53"/>
      <c r="AI513" s="53"/>
      <c r="AJ513" s="53"/>
      <c r="AK513" s="53"/>
      <c r="AL513" s="53"/>
      <c r="AM513" s="53"/>
      <c r="AN513" s="53"/>
      <c r="AO513" s="53"/>
      <c r="AP513" s="53"/>
      <c r="AQ513" s="53"/>
      <c r="AR513" s="53"/>
      <c r="AS513" s="53"/>
      <c r="AT513" s="53"/>
      <c r="AU513" s="53"/>
      <c r="AV513" s="53"/>
      <c r="AW513" s="53"/>
      <c r="AX513" s="53"/>
      <c r="AY513" s="53"/>
      <c r="AZ513" s="53"/>
      <c r="BA513" s="53"/>
      <c r="BB513" s="53"/>
      <c r="BC513" s="53"/>
      <c r="BD513" s="53"/>
      <c r="BE513" s="53"/>
      <c r="BF513" s="53"/>
      <c r="BG513" s="53"/>
      <c r="BH513" s="53"/>
      <c r="BI513" s="53"/>
      <c r="BJ513" s="53"/>
      <c r="BK513" s="53"/>
      <c r="BL513" s="53"/>
      <c r="BM513" s="53"/>
      <c r="BN513" s="53"/>
      <c r="BO513" s="53"/>
      <c r="BP513" s="53"/>
      <c r="BQ513" s="53"/>
      <c r="BR513" s="53"/>
      <c r="BS513" s="53"/>
      <c r="BT513" s="53"/>
      <c r="BU513" s="53"/>
      <c r="BV513" s="53"/>
      <c r="BW513" s="53"/>
      <c r="BX513" s="53"/>
      <c r="BY513" s="53"/>
      <c r="BZ513" s="53"/>
      <c r="CA513" s="53"/>
      <c r="CB513" s="53"/>
      <c r="CC513" s="53"/>
      <c r="CD513" s="53"/>
      <c r="CE513" s="53"/>
      <c r="CF513" s="53"/>
      <c r="CG513" s="53"/>
      <c r="CH513" s="53"/>
      <c r="CI513" s="53"/>
      <c r="CJ513" s="53"/>
      <c r="CK513" s="53"/>
      <c r="CL513" s="53"/>
      <c r="CM513" s="53"/>
      <c r="CN513" s="53"/>
      <c r="CO513" s="53"/>
      <c r="CP513" s="53"/>
      <c r="CQ513" s="53"/>
      <c r="CR513" s="53"/>
      <c r="CS513" s="53"/>
      <c r="CT513" s="53"/>
      <c r="CU513" s="53"/>
      <c r="CV513" s="53"/>
      <c r="CW513" s="53"/>
      <c r="CX513" s="53"/>
      <c r="CY513" s="53"/>
      <c r="CZ513" s="53"/>
      <c r="DA513" s="53"/>
      <c r="DB513" s="53"/>
      <c r="DC513" s="53"/>
      <c r="DD513" s="53"/>
      <c r="DE513" s="53"/>
      <c r="DF513" s="53"/>
      <c r="DG513" s="53"/>
      <c r="DH513" s="53"/>
      <c r="DI513" s="53"/>
      <c r="DJ513" s="53"/>
      <c r="DK513" s="53"/>
      <c r="DL513" s="53"/>
      <c r="DM513" s="53"/>
      <c r="DN513" s="53"/>
      <c r="DO513" s="53"/>
      <c r="DP513" s="53"/>
      <c r="DQ513" s="53"/>
      <c r="DR513" s="53"/>
      <c r="DS513" s="53"/>
      <c r="DT513" s="53"/>
      <c r="DU513" s="53"/>
      <c r="DV513" s="53"/>
      <c r="DW513" s="53"/>
      <c r="DX513" s="53"/>
      <c r="DY513" s="53"/>
      <c r="DZ513" s="53"/>
      <c r="EA513" s="53"/>
      <c r="EB513" s="53"/>
      <c r="EC513" s="53"/>
      <c r="ED513" s="53"/>
      <c r="EE513" s="53"/>
      <c r="EF513" s="53"/>
      <c r="EG513" s="53"/>
      <c r="EH513" s="53"/>
      <c r="EI513" s="53"/>
      <c r="EJ513" s="53"/>
      <c r="EK513" s="53"/>
      <c r="EL513" s="53"/>
      <c r="EM513" s="53"/>
      <c r="EN513" s="53"/>
      <c r="EO513" s="53"/>
      <c r="EP513" s="53"/>
      <c r="EQ513" s="53"/>
      <c r="ER513" s="53"/>
      <c r="ES513" s="53"/>
      <c r="ET513" s="53"/>
      <c r="EU513" s="53"/>
      <c r="EV513" s="53"/>
      <c r="EW513" s="53"/>
      <c r="EX513" s="53"/>
      <c r="EY513" s="53"/>
      <c r="EZ513" s="53"/>
      <c r="FA513" s="53"/>
    </row>
    <row r="514" customFormat="1" spans="1:157">
      <c r="A514" s="53"/>
      <c r="B514" s="57" t="s">
        <v>16</v>
      </c>
      <c r="C514" s="57" t="s">
        <v>1405</v>
      </c>
      <c r="D514" s="57" t="s">
        <v>14</v>
      </c>
      <c r="E514" s="58" t="s">
        <v>1406</v>
      </c>
      <c r="F514" s="57" t="s">
        <v>1407</v>
      </c>
      <c r="G514" s="59" t="s">
        <v>32</v>
      </c>
      <c r="H514" s="59">
        <v>76.4</v>
      </c>
      <c r="I514" s="66">
        <v>13.09</v>
      </c>
      <c r="J514" s="66">
        <v>16.03</v>
      </c>
      <c r="K514" s="66">
        <v>1224.69</v>
      </c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  <c r="AA514" s="53"/>
      <c r="AB514" s="53"/>
      <c r="AC514" s="53"/>
      <c r="AD514" s="53"/>
      <c r="AE514" s="53"/>
      <c r="AF514" s="53"/>
      <c r="AG514" s="53"/>
      <c r="AH514" s="53"/>
      <c r="AI514" s="53"/>
      <c r="AJ514" s="53"/>
      <c r="AK514" s="53"/>
      <c r="AL514" s="53"/>
      <c r="AM514" s="53"/>
      <c r="AN514" s="53"/>
      <c r="AO514" s="53"/>
      <c r="AP514" s="53"/>
      <c r="AQ514" s="53"/>
      <c r="AR514" s="53"/>
      <c r="AS514" s="53"/>
      <c r="AT514" s="53"/>
      <c r="AU514" s="53"/>
      <c r="AV514" s="53"/>
      <c r="AW514" s="53"/>
      <c r="AX514" s="53"/>
      <c r="AY514" s="53"/>
      <c r="AZ514" s="53"/>
      <c r="BA514" s="53"/>
      <c r="BB514" s="53"/>
      <c r="BC514" s="53"/>
      <c r="BD514" s="53"/>
      <c r="BE514" s="53"/>
      <c r="BF514" s="53"/>
      <c r="BG514" s="53"/>
      <c r="BH514" s="53"/>
      <c r="BI514" s="53"/>
      <c r="BJ514" s="53"/>
      <c r="BK514" s="53"/>
      <c r="BL514" s="53"/>
      <c r="BM514" s="53"/>
      <c r="BN514" s="53"/>
      <c r="BO514" s="53"/>
      <c r="BP514" s="53"/>
      <c r="BQ514" s="53"/>
      <c r="BR514" s="53"/>
      <c r="BS514" s="53"/>
      <c r="BT514" s="53"/>
      <c r="BU514" s="53"/>
      <c r="BV514" s="53"/>
      <c r="BW514" s="53"/>
      <c r="BX514" s="53"/>
      <c r="BY514" s="53"/>
      <c r="BZ514" s="53"/>
      <c r="CA514" s="53"/>
      <c r="CB514" s="53"/>
      <c r="CC514" s="53"/>
      <c r="CD514" s="53"/>
      <c r="CE514" s="53"/>
      <c r="CF514" s="53"/>
      <c r="CG514" s="53"/>
      <c r="CH514" s="53"/>
      <c r="CI514" s="53"/>
      <c r="CJ514" s="53"/>
      <c r="CK514" s="53"/>
      <c r="CL514" s="53"/>
      <c r="CM514" s="53"/>
      <c r="CN514" s="53"/>
      <c r="CO514" s="53"/>
      <c r="CP514" s="53"/>
      <c r="CQ514" s="53"/>
      <c r="CR514" s="53"/>
      <c r="CS514" s="53"/>
      <c r="CT514" s="53"/>
      <c r="CU514" s="53"/>
      <c r="CV514" s="53"/>
      <c r="CW514" s="53"/>
      <c r="CX514" s="53"/>
      <c r="CY514" s="53"/>
      <c r="CZ514" s="53"/>
      <c r="DA514" s="53"/>
      <c r="DB514" s="53"/>
      <c r="DC514" s="53"/>
      <c r="DD514" s="53"/>
      <c r="DE514" s="53"/>
      <c r="DF514" s="53"/>
      <c r="DG514" s="53"/>
      <c r="DH514" s="53"/>
      <c r="DI514" s="53"/>
      <c r="DJ514" s="53"/>
      <c r="DK514" s="53"/>
      <c r="DL514" s="53"/>
      <c r="DM514" s="53"/>
      <c r="DN514" s="53"/>
      <c r="DO514" s="53"/>
      <c r="DP514" s="53"/>
      <c r="DQ514" s="53"/>
      <c r="DR514" s="53"/>
      <c r="DS514" s="53"/>
      <c r="DT514" s="53"/>
      <c r="DU514" s="53"/>
      <c r="DV514" s="53"/>
      <c r="DW514" s="53"/>
      <c r="DX514" s="53"/>
      <c r="DY514" s="53"/>
      <c r="DZ514" s="53"/>
      <c r="EA514" s="53"/>
      <c r="EB514" s="53"/>
      <c r="EC514" s="53"/>
      <c r="ED514" s="53"/>
      <c r="EE514" s="53"/>
      <c r="EF514" s="53"/>
      <c r="EG514" s="53"/>
      <c r="EH514" s="53"/>
      <c r="EI514" s="53"/>
      <c r="EJ514" s="53"/>
      <c r="EK514" s="53"/>
      <c r="EL514" s="53"/>
      <c r="EM514" s="53"/>
      <c r="EN514" s="53"/>
      <c r="EO514" s="53"/>
      <c r="EP514" s="53"/>
      <c r="EQ514" s="53"/>
      <c r="ER514" s="53"/>
      <c r="ES514" s="53"/>
      <c r="ET514" s="53"/>
      <c r="EU514" s="53"/>
      <c r="EV514" s="53"/>
      <c r="EW514" s="53"/>
      <c r="EX514" s="53"/>
      <c r="EY514" s="53"/>
      <c r="EZ514" s="53"/>
      <c r="FA514" s="53"/>
    </row>
    <row r="515" customFormat="1" spans="1:157">
      <c r="A515" s="53"/>
      <c r="B515" s="57" t="s">
        <v>16</v>
      </c>
      <c r="C515" s="57" t="s">
        <v>1408</v>
      </c>
      <c r="D515" s="57" t="s">
        <v>14</v>
      </c>
      <c r="E515" s="58" t="s">
        <v>1409</v>
      </c>
      <c r="F515" s="57" t="s">
        <v>1410</v>
      </c>
      <c r="G515" s="59" t="s">
        <v>32</v>
      </c>
      <c r="H515" s="59">
        <v>288.3</v>
      </c>
      <c r="I515" s="66">
        <v>13.53</v>
      </c>
      <c r="J515" s="66">
        <v>16.57</v>
      </c>
      <c r="K515" s="66">
        <v>4777.13</v>
      </c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  <c r="AA515" s="53"/>
      <c r="AB515" s="53"/>
      <c r="AC515" s="53"/>
      <c r="AD515" s="53"/>
      <c r="AE515" s="53"/>
      <c r="AF515" s="53"/>
      <c r="AG515" s="53"/>
      <c r="AH515" s="53"/>
      <c r="AI515" s="53"/>
      <c r="AJ515" s="53"/>
      <c r="AK515" s="53"/>
      <c r="AL515" s="53"/>
      <c r="AM515" s="53"/>
      <c r="AN515" s="53"/>
      <c r="AO515" s="53"/>
      <c r="AP515" s="53"/>
      <c r="AQ515" s="53"/>
      <c r="AR515" s="53"/>
      <c r="AS515" s="53"/>
      <c r="AT515" s="53"/>
      <c r="AU515" s="53"/>
      <c r="AV515" s="53"/>
      <c r="AW515" s="53"/>
      <c r="AX515" s="53"/>
      <c r="AY515" s="53"/>
      <c r="AZ515" s="53"/>
      <c r="BA515" s="53"/>
      <c r="BB515" s="53"/>
      <c r="BC515" s="53"/>
      <c r="BD515" s="53"/>
      <c r="BE515" s="53"/>
      <c r="BF515" s="53"/>
      <c r="BG515" s="53"/>
      <c r="BH515" s="53"/>
      <c r="BI515" s="53"/>
      <c r="BJ515" s="53"/>
      <c r="BK515" s="53"/>
      <c r="BL515" s="53"/>
      <c r="BM515" s="53"/>
      <c r="BN515" s="53"/>
      <c r="BO515" s="53"/>
      <c r="BP515" s="53"/>
      <c r="BQ515" s="53"/>
      <c r="BR515" s="53"/>
      <c r="BS515" s="53"/>
      <c r="BT515" s="53"/>
      <c r="BU515" s="53"/>
      <c r="BV515" s="53"/>
      <c r="BW515" s="53"/>
      <c r="BX515" s="53"/>
      <c r="BY515" s="53"/>
      <c r="BZ515" s="53"/>
      <c r="CA515" s="53"/>
      <c r="CB515" s="53"/>
      <c r="CC515" s="53"/>
      <c r="CD515" s="53"/>
      <c r="CE515" s="53"/>
      <c r="CF515" s="53"/>
      <c r="CG515" s="53"/>
      <c r="CH515" s="53"/>
      <c r="CI515" s="53"/>
      <c r="CJ515" s="53"/>
      <c r="CK515" s="53"/>
      <c r="CL515" s="53"/>
      <c r="CM515" s="53"/>
      <c r="CN515" s="53"/>
      <c r="CO515" s="53"/>
      <c r="CP515" s="53"/>
      <c r="CQ515" s="53"/>
      <c r="CR515" s="53"/>
      <c r="CS515" s="53"/>
      <c r="CT515" s="53"/>
      <c r="CU515" s="53"/>
      <c r="CV515" s="53"/>
      <c r="CW515" s="53"/>
      <c r="CX515" s="53"/>
      <c r="CY515" s="53"/>
      <c r="CZ515" s="53"/>
      <c r="DA515" s="53"/>
      <c r="DB515" s="53"/>
      <c r="DC515" s="53"/>
      <c r="DD515" s="53"/>
      <c r="DE515" s="53"/>
      <c r="DF515" s="53"/>
      <c r="DG515" s="53"/>
      <c r="DH515" s="53"/>
      <c r="DI515" s="53"/>
      <c r="DJ515" s="53"/>
      <c r="DK515" s="53"/>
      <c r="DL515" s="53"/>
      <c r="DM515" s="53"/>
      <c r="DN515" s="53"/>
      <c r="DO515" s="53"/>
      <c r="DP515" s="53"/>
      <c r="DQ515" s="53"/>
      <c r="DR515" s="53"/>
      <c r="DS515" s="53"/>
      <c r="DT515" s="53"/>
      <c r="DU515" s="53"/>
      <c r="DV515" s="53"/>
      <c r="DW515" s="53"/>
      <c r="DX515" s="53"/>
      <c r="DY515" s="53"/>
      <c r="DZ515" s="53"/>
      <c r="EA515" s="53"/>
      <c r="EB515" s="53"/>
      <c r="EC515" s="53"/>
      <c r="ED515" s="53"/>
      <c r="EE515" s="53"/>
      <c r="EF515" s="53"/>
      <c r="EG515" s="53"/>
      <c r="EH515" s="53"/>
      <c r="EI515" s="53"/>
      <c r="EJ515" s="53"/>
      <c r="EK515" s="53"/>
      <c r="EL515" s="53"/>
      <c r="EM515" s="53"/>
      <c r="EN515" s="53"/>
      <c r="EO515" s="53"/>
      <c r="EP515" s="53"/>
      <c r="EQ515" s="53"/>
      <c r="ER515" s="53"/>
      <c r="ES515" s="53"/>
      <c r="ET515" s="53"/>
      <c r="EU515" s="53"/>
      <c r="EV515" s="53"/>
      <c r="EW515" s="53"/>
      <c r="EX515" s="53"/>
      <c r="EY515" s="53"/>
      <c r="EZ515" s="53"/>
      <c r="FA515" s="53"/>
    </row>
    <row r="516" customFormat="1" spans="1:157">
      <c r="A516" s="53"/>
      <c r="B516" s="57" t="s">
        <v>16</v>
      </c>
      <c r="C516" s="57" t="s">
        <v>1411</v>
      </c>
      <c r="D516" s="57" t="s">
        <v>14</v>
      </c>
      <c r="E516" s="58" t="s">
        <v>1412</v>
      </c>
      <c r="F516" s="57" t="s">
        <v>1413</v>
      </c>
      <c r="G516" s="59" t="s">
        <v>32</v>
      </c>
      <c r="H516" s="59">
        <v>738.9</v>
      </c>
      <c r="I516" s="66">
        <v>8.51</v>
      </c>
      <c r="J516" s="66">
        <v>10.42</v>
      </c>
      <c r="K516" s="66">
        <v>7699.33</v>
      </c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  <c r="AA516" s="53"/>
      <c r="AB516" s="53"/>
      <c r="AC516" s="53"/>
      <c r="AD516" s="53"/>
      <c r="AE516" s="53"/>
      <c r="AF516" s="53"/>
      <c r="AG516" s="53"/>
      <c r="AH516" s="53"/>
      <c r="AI516" s="53"/>
      <c r="AJ516" s="53"/>
      <c r="AK516" s="53"/>
      <c r="AL516" s="53"/>
      <c r="AM516" s="53"/>
      <c r="AN516" s="53"/>
      <c r="AO516" s="53"/>
      <c r="AP516" s="53"/>
      <c r="AQ516" s="53"/>
      <c r="AR516" s="53"/>
      <c r="AS516" s="53"/>
      <c r="AT516" s="53"/>
      <c r="AU516" s="53"/>
      <c r="AV516" s="53"/>
      <c r="AW516" s="53"/>
      <c r="AX516" s="53"/>
      <c r="AY516" s="53"/>
      <c r="AZ516" s="53"/>
      <c r="BA516" s="53"/>
      <c r="BB516" s="53"/>
      <c r="BC516" s="53"/>
      <c r="BD516" s="53"/>
      <c r="BE516" s="53"/>
      <c r="BF516" s="53"/>
      <c r="BG516" s="53"/>
      <c r="BH516" s="53"/>
      <c r="BI516" s="53"/>
      <c r="BJ516" s="53"/>
      <c r="BK516" s="53"/>
      <c r="BL516" s="53"/>
      <c r="BM516" s="53"/>
      <c r="BN516" s="53"/>
      <c r="BO516" s="53"/>
      <c r="BP516" s="53"/>
      <c r="BQ516" s="53"/>
      <c r="BR516" s="53"/>
      <c r="BS516" s="53"/>
      <c r="BT516" s="53"/>
      <c r="BU516" s="53"/>
      <c r="BV516" s="53"/>
      <c r="BW516" s="53"/>
      <c r="BX516" s="53"/>
      <c r="BY516" s="53"/>
      <c r="BZ516" s="53"/>
      <c r="CA516" s="53"/>
      <c r="CB516" s="53"/>
      <c r="CC516" s="53"/>
      <c r="CD516" s="53"/>
      <c r="CE516" s="53"/>
      <c r="CF516" s="53"/>
      <c r="CG516" s="53"/>
      <c r="CH516" s="53"/>
      <c r="CI516" s="53"/>
      <c r="CJ516" s="53"/>
      <c r="CK516" s="53"/>
      <c r="CL516" s="53"/>
      <c r="CM516" s="53"/>
      <c r="CN516" s="53"/>
      <c r="CO516" s="53"/>
      <c r="CP516" s="53"/>
      <c r="CQ516" s="53"/>
      <c r="CR516" s="53"/>
      <c r="CS516" s="53"/>
      <c r="CT516" s="53"/>
      <c r="CU516" s="53"/>
      <c r="CV516" s="53"/>
      <c r="CW516" s="53"/>
      <c r="CX516" s="53"/>
      <c r="CY516" s="53"/>
      <c r="CZ516" s="53"/>
      <c r="DA516" s="53"/>
      <c r="DB516" s="53"/>
      <c r="DC516" s="53"/>
      <c r="DD516" s="53"/>
      <c r="DE516" s="53"/>
      <c r="DF516" s="53"/>
      <c r="DG516" s="53"/>
      <c r="DH516" s="53"/>
      <c r="DI516" s="53"/>
      <c r="DJ516" s="53"/>
      <c r="DK516" s="53"/>
      <c r="DL516" s="53"/>
      <c r="DM516" s="53"/>
      <c r="DN516" s="53"/>
      <c r="DO516" s="53"/>
      <c r="DP516" s="53"/>
      <c r="DQ516" s="53"/>
      <c r="DR516" s="53"/>
      <c r="DS516" s="53"/>
      <c r="DT516" s="53"/>
      <c r="DU516" s="53"/>
      <c r="DV516" s="53"/>
      <c r="DW516" s="53"/>
      <c r="DX516" s="53"/>
      <c r="DY516" s="53"/>
      <c r="DZ516" s="53"/>
      <c r="EA516" s="53"/>
      <c r="EB516" s="53"/>
      <c r="EC516" s="53"/>
      <c r="ED516" s="53"/>
      <c r="EE516" s="53"/>
      <c r="EF516" s="53"/>
      <c r="EG516" s="53"/>
      <c r="EH516" s="53"/>
      <c r="EI516" s="53"/>
      <c r="EJ516" s="53"/>
      <c r="EK516" s="53"/>
      <c r="EL516" s="53"/>
      <c r="EM516" s="53"/>
      <c r="EN516" s="53"/>
      <c r="EO516" s="53"/>
      <c r="EP516" s="53"/>
      <c r="EQ516" s="53"/>
      <c r="ER516" s="53"/>
      <c r="ES516" s="53"/>
      <c r="ET516" s="53"/>
      <c r="EU516" s="53"/>
      <c r="EV516" s="53"/>
      <c r="EW516" s="53"/>
      <c r="EX516" s="53"/>
      <c r="EY516" s="53"/>
      <c r="EZ516" s="53"/>
      <c r="FA516" s="53"/>
    </row>
    <row r="517" customFormat="1" spans="1:157">
      <c r="A517" s="53"/>
      <c r="B517" s="57" t="s">
        <v>16</v>
      </c>
      <c r="C517" s="57" t="s">
        <v>1414</v>
      </c>
      <c r="D517" s="57" t="s">
        <v>14</v>
      </c>
      <c r="E517" s="58" t="s">
        <v>1415</v>
      </c>
      <c r="F517" s="57" t="s">
        <v>1416</v>
      </c>
      <c r="G517" s="59" t="s">
        <v>32</v>
      </c>
      <c r="H517" s="59">
        <v>59.2</v>
      </c>
      <c r="I517" s="66">
        <v>6.06</v>
      </c>
      <c r="J517" s="66">
        <v>7.42</v>
      </c>
      <c r="K517" s="66">
        <v>439.26</v>
      </c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  <c r="AA517" s="53"/>
      <c r="AB517" s="53"/>
      <c r="AC517" s="53"/>
      <c r="AD517" s="53"/>
      <c r="AE517" s="53"/>
      <c r="AF517" s="53"/>
      <c r="AG517" s="53"/>
      <c r="AH517" s="53"/>
      <c r="AI517" s="53"/>
      <c r="AJ517" s="53"/>
      <c r="AK517" s="53"/>
      <c r="AL517" s="53"/>
      <c r="AM517" s="53"/>
      <c r="AN517" s="53"/>
      <c r="AO517" s="53"/>
      <c r="AP517" s="53"/>
      <c r="AQ517" s="53"/>
      <c r="AR517" s="53"/>
      <c r="AS517" s="53"/>
      <c r="AT517" s="53"/>
      <c r="AU517" s="53"/>
      <c r="AV517" s="53"/>
      <c r="AW517" s="53"/>
      <c r="AX517" s="53"/>
      <c r="AY517" s="53"/>
      <c r="AZ517" s="53"/>
      <c r="BA517" s="53"/>
      <c r="BB517" s="53"/>
      <c r="BC517" s="53"/>
      <c r="BD517" s="53"/>
      <c r="BE517" s="53"/>
      <c r="BF517" s="53"/>
      <c r="BG517" s="53"/>
      <c r="BH517" s="53"/>
      <c r="BI517" s="53"/>
      <c r="BJ517" s="53"/>
      <c r="BK517" s="53"/>
      <c r="BL517" s="53"/>
      <c r="BM517" s="53"/>
      <c r="BN517" s="53"/>
      <c r="BO517" s="53"/>
      <c r="BP517" s="53"/>
      <c r="BQ517" s="53"/>
      <c r="BR517" s="53"/>
      <c r="BS517" s="53"/>
      <c r="BT517" s="53"/>
      <c r="BU517" s="53"/>
      <c r="BV517" s="53"/>
      <c r="BW517" s="53"/>
      <c r="BX517" s="53"/>
      <c r="BY517" s="53"/>
      <c r="BZ517" s="53"/>
      <c r="CA517" s="53"/>
      <c r="CB517" s="53"/>
      <c r="CC517" s="53"/>
      <c r="CD517" s="53"/>
      <c r="CE517" s="53"/>
      <c r="CF517" s="53"/>
      <c r="CG517" s="53"/>
      <c r="CH517" s="53"/>
      <c r="CI517" s="53"/>
      <c r="CJ517" s="53"/>
      <c r="CK517" s="53"/>
      <c r="CL517" s="53"/>
      <c r="CM517" s="53"/>
      <c r="CN517" s="53"/>
      <c r="CO517" s="53"/>
      <c r="CP517" s="53"/>
      <c r="CQ517" s="53"/>
      <c r="CR517" s="53"/>
      <c r="CS517" s="53"/>
      <c r="CT517" s="53"/>
      <c r="CU517" s="53"/>
      <c r="CV517" s="53"/>
      <c r="CW517" s="53"/>
      <c r="CX517" s="53"/>
      <c r="CY517" s="53"/>
      <c r="CZ517" s="53"/>
      <c r="DA517" s="53"/>
      <c r="DB517" s="53"/>
      <c r="DC517" s="53"/>
      <c r="DD517" s="53"/>
      <c r="DE517" s="53"/>
      <c r="DF517" s="53"/>
      <c r="DG517" s="53"/>
      <c r="DH517" s="53"/>
      <c r="DI517" s="53"/>
      <c r="DJ517" s="53"/>
      <c r="DK517" s="53"/>
      <c r="DL517" s="53"/>
      <c r="DM517" s="53"/>
      <c r="DN517" s="53"/>
      <c r="DO517" s="53"/>
      <c r="DP517" s="53"/>
      <c r="DQ517" s="53"/>
      <c r="DR517" s="53"/>
      <c r="DS517" s="53"/>
      <c r="DT517" s="53"/>
      <c r="DU517" s="53"/>
      <c r="DV517" s="53"/>
      <c r="DW517" s="53"/>
      <c r="DX517" s="53"/>
      <c r="DY517" s="53"/>
      <c r="DZ517" s="53"/>
      <c r="EA517" s="53"/>
      <c r="EB517" s="53"/>
      <c r="EC517" s="53"/>
      <c r="ED517" s="53"/>
      <c r="EE517" s="53"/>
      <c r="EF517" s="53"/>
      <c r="EG517" s="53"/>
      <c r="EH517" s="53"/>
      <c r="EI517" s="53"/>
      <c r="EJ517" s="53"/>
      <c r="EK517" s="53"/>
      <c r="EL517" s="53"/>
      <c r="EM517" s="53"/>
      <c r="EN517" s="53"/>
      <c r="EO517" s="53"/>
      <c r="EP517" s="53"/>
      <c r="EQ517" s="53"/>
      <c r="ER517" s="53"/>
      <c r="ES517" s="53"/>
      <c r="ET517" s="53"/>
      <c r="EU517" s="53"/>
      <c r="EV517" s="53"/>
      <c r="EW517" s="53"/>
      <c r="EX517" s="53"/>
      <c r="EY517" s="53"/>
      <c r="EZ517" s="53"/>
      <c r="FA517" s="53"/>
    </row>
    <row r="518" customFormat="1" spans="1:157">
      <c r="A518" s="53"/>
      <c r="B518" s="57" t="s">
        <v>16</v>
      </c>
      <c r="C518" s="57" t="s">
        <v>1417</v>
      </c>
      <c r="D518" s="57" t="s">
        <v>14</v>
      </c>
      <c r="E518" s="58" t="s">
        <v>1418</v>
      </c>
      <c r="F518" s="57" t="s">
        <v>1419</v>
      </c>
      <c r="G518" s="59" t="s">
        <v>32</v>
      </c>
      <c r="H518" s="59">
        <v>75.7</v>
      </c>
      <c r="I518" s="66">
        <v>7.93</v>
      </c>
      <c r="J518" s="66">
        <v>9.71</v>
      </c>
      <c r="K518" s="66">
        <v>735.04</v>
      </c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  <c r="AA518" s="53"/>
      <c r="AB518" s="53"/>
      <c r="AC518" s="53"/>
      <c r="AD518" s="53"/>
      <c r="AE518" s="53"/>
      <c r="AF518" s="53"/>
      <c r="AG518" s="53"/>
      <c r="AH518" s="53"/>
      <c r="AI518" s="53"/>
      <c r="AJ518" s="53"/>
      <c r="AK518" s="53"/>
      <c r="AL518" s="53"/>
      <c r="AM518" s="53"/>
      <c r="AN518" s="53"/>
      <c r="AO518" s="53"/>
      <c r="AP518" s="53"/>
      <c r="AQ518" s="53"/>
      <c r="AR518" s="53"/>
      <c r="AS518" s="53"/>
      <c r="AT518" s="53"/>
      <c r="AU518" s="53"/>
      <c r="AV518" s="53"/>
      <c r="AW518" s="53"/>
      <c r="AX518" s="53"/>
      <c r="AY518" s="53"/>
      <c r="AZ518" s="53"/>
      <c r="BA518" s="53"/>
      <c r="BB518" s="53"/>
      <c r="BC518" s="53"/>
      <c r="BD518" s="53"/>
      <c r="BE518" s="53"/>
      <c r="BF518" s="53"/>
      <c r="BG518" s="53"/>
      <c r="BH518" s="53"/>
      <c r="BI518" s="53"/>
      <c r="BJ518" s="53"/>
      <c r="BK518" s="53"/>
      <c r="BL518" s="53"/>
      <c r="BM518" s="53"/>
      <c r="BN518" s="53"/>
      <c r="BO518" s="53"/>
      <c r="BP518" s="53"/>
      <c r="BQ518" s="53"/>
      <c r="BR518" s="53"/>
      <c r="BS518" s="53"/>
      <c r="BT518" s="53"/>
      <c r="BU518" s="53"/>
      <c r="BV518" s="53"/>
      <c r="BW518" s="53"/>
      <c r="BX518" s="53"/>
      <c r="BY518" s="53"/>
      <c r="BZ518" s="53"/>
      <c r="CA518" s="53"/>
      <c r="CB518" s="53"/>
      <c r="CC518" s="53"/>
      <c r="CD518" s="53"/>
      <c r="CE518" s="53"/>
      <c r="CF518" s="53"/>
      <c r="CG518" s="53"/>
      <c r="CH518" s="53"/>
      <c r="CI518" s="53"/>
      <c r="CJ518" s="53"/>
      <c r="CK518" s="53"/>
      <c r="CL518" s="53"/>
      <c r="CM518" s="53"/>
      <c r="CN518" s="53"/>
      <c r="CO518" s="53"/>
      <c r="CP518" s="53"/>
      <c r="CQ518" s="53"/>
      <c r="CR518" s="53"/>
      <c r="CS518" s="53"/>
      <c r="CT518" s="53"/>
      <c r="CU518" s="53"/>
      <c r="CV518" s="53"/>
      <c r="CW518" s="53"/>
      <c r="CX518" s="53"/>
      <c r="CY518" s="53"/>
      <c r="CZ518" s="53"/>
      <c r="DA518" s="53"/>
      <c r="DB518" s="53"/>
      <c r="DC518" s="53"/>
      <c r="DD518" s="53"/>
      <c r="DE518" s="53"/>
      <c r="DF518" s="53"/>
      <c r="DG518" s="53"/>
      <c r="DH518" s="53"/>
      <c r="DI518" s="53"/>
      <c r="DJ518" s="53"/>
      <c r="DK518" s="53"/>
      <c r="DL518" s="53"/>
      <c r="DM518" s="53"/>
      <c r="DN518" s="53"/>
      <c r="DO518" s="53"/>
      <c r="DP518" s="53"/>
      <c r="DQ518" s="53"/>
      <c r="DR518" s="53"/>
      <c r="DS518" s="53"/>
      <c r="DT518" s="53"/>
      <c r="DU518" s="53"/>
      <c r="DV518" s="53"/>
      <c r="DW518" s="53"/>
      <c r="DX518" s="53"/>
      <c r="DY518" s="53"/>
      <c r="DZ518" s="53"/>
      <c r="EA518" s="53"/>
      <c r="EB518" s="53"/>
      <c r="EC518" s="53"/>
      <c r="ED518" s="53"/>
      <c r="EE518" s="53"/>
      <c r="EF518" s="53"/>
      <c r="EG518" s="53"/>
      <c r="EH518" s="53"/>
      <c r="EI518" s="53"/>
      <c r="EJ518" s="53"/>
      <c r="EK518" s="53"/>
      <c r="EL518" s="53"/>
      <c r="EM518" s="53"/>
      <c r="EN518" s="53"/>
      <c r="EO518" s="53"/>
      <c r="EP518" s="53"/>
      <c r="EQ518" s="53"/>
      <c r="ER518" s="53"/>
      <c r="ES518" s="53"/>
      <c r="ET518" s="53"/>
      <c r="EU518" s="53"/>
      <c r="EV518" s="53"/>
      <c r="EW518" s="53"/>
      <c r="EX518" s="53"/>
      <c r="EY518" s="53"/>
      <c r="EZ518" s="53"/>
      <c r="FA518" s="53"/>
    </row>
    <row r="519" customFormat="1" spans="1:157">
      <c r="A519" s="53"/>
      <c r="B519" s="57" t="s">
        <v>16</v>
      </c>
      <c r="C519" s="57" t="s">
        <v>1420</v>
      </c>
      <c r="D519" s="57" t="s">
        <v>14</v>
      </c>
      <c r="E519" s="58" t="s">
        <v>1421</v>
      </c>
      <c r="F519" s="57" t="s">
        <v>1422</v>
      </c>
      <c r="G519" s="59" t="s">
        <v>32</v>
      </c>
      <c r="H519" s="59">
        <v>58.1</v>
      </c>
      <c r="I519" s="66">
        <v>18.87</v>
      </c>
      <c r="J519" s="66">
        <v>23.11</v>
      </c>
      <c r="K519" s="66">
        <v>1342.69</v>
      </c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  <c r="AA519" s="53"/>
      <c r="AB519" s="53"/>
      <c r="AC519" s="53"/>
      <c r="AD519" s="53"/>
      <c r="AE519" s="53"/>
      <c r="AF519" s="53"/>
      <c r="AG519" s="53"/>
      <c r="AH519" s="53"/>
      <c r="AI519" s="53"/>
      <c r="AJ519" s="53"/>
      <c r="AK519" s="53"/>
      <c r="AL519" s="53"/>
      <c r="AM519" s="53"/>
      <c r="AN519" s="53"/>
      <c r="AO519" s="53"/>
      <c r="AP519" s="53"/>
      <c r="AQ519" s="53"/>
      <c r="AR519" s="53"/>
      <c r="AS519" s="53"/>
      <c r="AT519" s="53"/>
      <c r="AU519" s="53"/>
      <c r="AV519" s="53"/>
      <c r="AW519" s="53"/>
      <c r="AX519" s="53"/>
      <c r="AY519" s="53"/>
      <c r="AZ519" s="53"/>
      <c r="BA519" s="53"/>
      <c r="BB519" s="53"/>
      <c r="BC519" s="53"/>
      <c r="BD519" s="53"/>
      <c r="BE519" s="53"/>
      <c r="BF519" s="53"/>
      <c r="BG519" s="53"/>
      <c r="BH519" s="53"/>
      <c r="BI519" s="53"/>
      <c r="BJ519" s="53"/>
      <c r="BK519" s="53"/>
      <c r="BL519" s="53"/>
      <c r="BM519" s="53"/>
      <c r="BN519" s="53"/>
      <c r="BO519" s="53"/>
      <c r="BP519" s="53"/>
      <c r="BQ519" s="53"/>
      <c r="BR519" s="53"/>
      <c r="BS519" s="53"/>
      <c r="BT519" s="53"/>
      <c r="BU519" s="53"/>
      <c r="BV519" s="53"/>
      <c r="BW519" s="53"/>
      <c r="BX519" s="53"/>
      <c r="BY519" s="53"/>
      <c r="BZ519" s="53"/>
      <c r="CA519" s="53"/>
      <c r="CB519" s="53"/>
      <c r="CC519" s="53"/>
      <c r="CD519" s="53"/>
      <c r="CE519" s="53"/>
      <c r="CF519" s="53"/>
      <c r="CG519" s="53"/>
      <c r="CH519" s="53"/>
      <c r="CI519" s="53"/>
      <c r="CJ519" s="53"/>
      <c r="CK519" s="53"/>
      <c r="CL519" s="53"/>
      <c r="CM519" s="53"/>
      <c r="CN519" s="53"/>
      <c r="CO519" s="53"/>
      <c r="CP519" s="53"/>
      <c r="CQ519" s="53"/>
      <c r="CR519" s="53"/>
      <c r="CS519" s="53"/>
      <c r="CT519" s="53"/>
      <c r="CU519" s="53"/>
      <c r="CV519" s="53"/>
      <c r="CW519" s="53"/>
      <c r="CX519" s="53"/>
      <c r="CY519" s="53"/>
      <c r="CZ519" s="53"/>
      <c r="DA519" s="53"/>
      <c r="DB519" s="53"/>
      <c r="DC519" s="53"/>
      <c r="DD519" s="53"/>
      <c r="DE519" s="53"/>
      <c r="DF519" s="53"/>
      <c r="DG519" s="53"/>
      <c r="DH519" s="53"/>
      <c r="DI519" s="53"/>
      <c r="DJ519" s="53"/>
      <c r="DK519" s="53"/>
      <c r="DL519" s="53"/>
      <c r="DM519" s="53"/>
      <c r="DN519" s="53"/>
      <c r="DO519" s="53"/>
      <c r="DP519" s="53"/>
      <c r="DQ519" s="53"/>
      <c r="DR519" s="53"/>
      <c r="DS519" s="53"/>
      <c r="DT519" s="53"/>
      <c r="DU519" s="53"/>
      <c r="DV519" s="53"/>
      <c r="DW519" s="53"/>
      <c r="DX519" s="53"/>
      <c r="DY519" s="53"/>
      <c r="DZ519" s="53"/>
      <c r="EA519" s="53"/>
      <c r="EB519" s="53"/>
      <c r="EC519" s="53"/>
      <c r="ED519" s="53"/>
      <c r="EE519" s="53"/>
      <c r="EF519" s="53"/>
      <c r="EG519" s="53"/>
      <c r="EH519" s="53"/>
      <c r="EI519" s="53"/>
      <c r="EJ519" s="53"/>
      <c r="EK519" s="53"/>
      <c r="EL519" s="53"/>
      <c r="EM519" s="53"/>
      <c r="EN519" s="53"/>
      <c r="EO519" s="53"/>
      <c r="EP519" s="53"/>
      <c r="EQ519" s="53"/>
      <c r="ER519" s="53"/>
      <c r="ES519" s="53"/>
      <c r="ET519" s="53"/>
      <c r="EU519" s="53"/>
      <c r="EV519" s="53"/>
      <c r="EW519" s="53"/>
      <c r="EX519" s="53"/>
      <c r="EY519" s="53"/>
      <c r="EZ519" s="53"/>
      <c r="FA519" s="53"/>
    </row>
    <row r="520" customFormat="1" spans="1:157">
      <c r="A520" s="53"/>
      <c r="B520" s="57" t="s">
        <v>16</v>
      </c>
      <c r="C520" s="57" t="s">
        <v>1423</v>
      </c>
      <c r="D520" s="57" t="s">
        <v>14</v>
      </c>
      <c r="E520" s="58" t="s">
        <v>1424</v>
      </c>
      <c r="F520" s="57" t="s">
        <v>1425</v>
      </c>
      <c r="G520" s="59" t="s">
        <v>32</v>
      </c>
      <c r="H520" s="59">
        <v>9.8</v>
      </c>
      <c r="I520" s="66">
        <v>20.28</v>
      </c>
      <c r="J520" s="66">
        <v>24.83</v>
      </c>
      <c r="K520" s="66">
        <v>243.33</v>
      </c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  <c r="AA520" s="53"/>
      <c r="AB520" s="53"/>
      <c r="AC520" s="53"/>
      <c r="AD520" s="53"/>
      <c r="AE520" s="53"/>
      <c r="AF520" s="53"/>
      <c r="AG520" s="53"/>
      <c r="AH520" s="53"/>
      <c r="AI520" s="53"/>
      <c r="AJ520" s="53"/>
      <c r="AK520" s="53"/>
      <c r="AL520" s="53"/>
      <c r="AM520" s="53"/>
      <c r="AN520" s="53"/>
      <c r="AO520" s="53"/>
      <c r="AP520" s="53"/>
      <c r="AQ520" s="53"/>
      <c r="AR520" s="53"/>
      <c r="AS520" s="53"/>
      <c r="AT520" s="53"/>
      <c r="AU520" s="53"/>
      <c r="AV520" s="53"/>
      <c r="AW520" s="53"/>
      <c r="AX520" s="53"/>
      <c r="AY520" s="53"/>
      <c r="AZ520" s="53"/>
      <c r="BA520" s="53"/>
      <c r="BB520" s="53"/>
      <c r="BC520" s="53"/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3"/>
      <c r="DE520" s="53"/>
      <c r="DF520" s="53"/>
      <c r="DG520" s="53"/>
      <c r="DH520" s="53"/>
      <c r="DI520" s="53"/>
      <c r="DJ520" s="53"/>
      <c r="DK520" s="53"/>
      <c r="DL520" s="53"/>
      <c r="DM520" s="53"/>
      <c r="DN520" s="53"/>
      <c r="DO520" s="53"/>
      <c r="DP520" s="53"/>
      <c r="DQ520" s="53"/>
      <c r="DR520" s="53"/>
      <c r="DS520" s="53"/>
      <c r="DT520" s="53"/>
      <c r="DU520" s="53"/>
      <c r="DV520" s="53"/>
      <c r="DW520" s="53"/>
      <c r="DX520" s="53"/>
      <c r="DY520" s="53"/>
      <c r="DZ520" s="53"/>
      <c r="EA520" s="53"/>
      <c r="EB520" s="53"/>
      <c r="EC520" s="53"/>
      <c r="ED520" s="53"/>
      <c r="EE520" s="53"/>
      <c r="EF520" s="53"/>
      <c r="EG520" s="53"/>
      <c r="EH520" s="53"/>
      <c r="EI520" s="53"/>
      <c r="EJ520" s="53"/>
      <c r="EK520" s="53"/>
      <c r="EL520" s="53"/>
      <c r="EM520" s="53"/>
      <c r="EN520" s="53"/>
      <c r="EO520" s="53"/>
      <c r="EP520" s="53"/>
      <c r="EQ520" s="53"/>
      <c r="ER520" s="53"/>
      <c r="ES520" s="53"/>
      <c r="ET520" s="53"/>
      <c r="EU520" s="53"/>
      <c r="EV520" s="53"/>
      <c r="EW520" s="53"/>
      <c r="EX520" s="53"/>
      <c r="EY520" s="53"/>
      <c r="EZ520" s="53"/>
      <c r="FA520" s="53"/>
    </row>
    <row r="521" customFormat="1" spans="1:157">
      <c r="A521" s="53"/>
      <c r="B521" s="57" t="s">
        <v>16</v>
      </c>
      <c r="C521" s="57" t="s">
        <v>1426</v>
      </c>
      <c r="D521" s="57" t="s">
        <v>14</v>
      </c>
      <c r="E521" s="58" t="s">
        <v>1418</v>
      </c>
      <c r="F521" s="57" t="s">
        <v>1419</v>
      </c>
      <c r="G521" s="59" t="s">
        <v>32</v>
      </c>
      <c r="H521" s="59">
        <v>83.3</v>
      </c>
      <c r="I521" s="66">
        <v>7.93</v>
      </c>
      <c r="J521" s="66">
        <v>9.71</v>
      </c>
      <c r="K521" s="66">
        <v>808.84</v>
      </c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  <c r="AA521" s="53"/>
      <c r="AB521" s="53"/>
      <c r="AC521" s="53"/>
      <c r="AD521" s="53"/>
      <c r="AE521" s="53"/>
      <c r="AF521" s="53"/>
      <c r="AG521" s="53"/>
      <c r="AH521" s="53"/>
      <c r="AI521" s="53"/>
      <c r="AJ521" s="53"/>
      <c r="AK521" s="53"/>
      <c r="AL521" s="53"/>
      <c r="AM521" s="53"/>
      <c r="AN521" s="53"/>
      <c r="AO521" s="53"/>
      <c r="AP521" s="53"/>
      <c r="AQ521" s="53"/>
      <c r="AR521" s="53"/>
      <c r="AS521" s="53"/>
      <c r="AT521" s="53"/>
      <c r="AU521" s="53"/>
      <c r="AV521" s="53"/>
      <c r="AW521" s="53"/>
      <c r="AX521" s="53"/>
      <c r="AY521" s="53"/>
      <c r="AZ521" s="53"/>
      <c r="BA521" s="53"/>
      <c r="BB521" s="53"/>
      <c r="BC521" s="53"/>
      <c r="BD521" s="53"/>
      <c r="BE521" s="53"/>
      <c r="BF521" s="53"/>
      <c r="BG521" s="53"/>
      <c r="BH521" s="53"/>
      <c r="BI521" s="53"/>
      <c r="BJ521" s="53"/>
      <c r="BK521" s="53"/>
      <c r="BL521" s="53"/>
      <c r="BM521" s="53"/>
      <c r="BN521" s="53"/>
      <c r="BO521" s="53"/>
      <c r="BP521" s="53"/>
      <c r="BQ521" s="53"/>
      <c r="BR521" s="53"/>
      <c r="BS521" s="53"/>
      <c r="BT521" s="53"/>
      <c r="BU521" s="53"/>
      <c r="BV521" s="53"/>
      <c r="BW521" s="53"/>
      <c r="BX521" s="53"/>
      <c r="BY521" s="53"/>
      <c r="BZ521" s="53"/>
      <c r="CA521" s="53"/>
      <c r="CB521" s="53"/>
      <c r="CC521" s="53"/>
      <c r="CD521" s="53"/>
      <c r="CE521" s="53"/>
      <c r="CF521" s="53"/>
      <c r="CG521" s="53"/>
      <c r="CH521" s="53"/>
      <c r="CI521" s="53"/>
      <c r="CJ521" s="53"/>
      <c r="CK521" s="53"/>
      <c r="CL521" s="53"/>
      <c r="CM521" s="53"/>
      <c r="CN521" s="53"/>
      <c r="CO521" s="53"/>
      <c r="CP521" s="53"/>
      <c r="CQ521" s="53"/>
      <c r="CR521" s="53"/>
      <c r="CS521" s="53"/>
      <c r="CT521" s="53"/>
      <c r="CU521" s="53"/>
      <c r="CV521" s="53"/>
      <c r="CW521" s="53"/>
      <c r="CX521" s="53"/>
      <c r="CY521" s="53"/>
      <c r="CZ521" s="53"/>
      <c r="DA521" s="53"/>
      <c r="DB521" s="53"/>
      <c r="DC521" s="53"/>
      <c r="DD521" s="53"/>
      <c r="DE521" s="53"/>
      <c r="DF521" s="53"/>
      <c r="DG521" s="53"/>
      <c r="DH521" s="53"/>
      <c r="DI521" s="53"/>
      <c r="DJ521" s="53"/>
      <c r="DK521" s="53"/>
      <c r="DL521" s="53"/>
      <c r="DM521" s="53"/>
      <c r="DN521" s="53"/>
      <c r="DO521" s="53"/>
      <c r="DP521" s="53"/>
      <c r="DQ521" s="53"/>
      <c r="DR521" s="53"/>
      <c r="DS521" s="53"/>
      <c r="DT521" s="53"/>
      <c r="DU521" s="53"/>
      <c r="DV521" s="53"/>
      <c r="DW521" s="53"/>
      <c r="DX521" s="53"/>
      <c r="DY521" s="53"/>
      <c r="DZ521" s="53"/>
      <c r="EA521" s="53"/>
      <c r="EB521" s="53"/>
      <c r="EC521" s="53"/>
      <c r="ED521" s="53"/>
      <c r="EE521" s="53"/>
      <c r="EF521" s="53"/>
      <c r="EG521" s="53"/>
      <c r="EH521" s="53"/>
      <c r="EI521" s="53"/>
      <c r="EJ521" s="53"/>
      <c r="EK521" s="53"/>
      <c r="EL521" s="53"/>
      <c r="EM521" s="53"/>
      <c r="EN521" s="53"/>
      <c r="EO521" s="53"/>
      <c r="EP521" s="53"/>
      <c r="EQ521" s="53"/>
      <c r="ER521" s="53"/>
      <c r="ES521" s="53"/>
      <c r="ET521" s="53"/>
      <c r="EU521" s="53"/>
      <c r="EV521" s="53"/>
      <c r="EW521" s="53"/>
      <c r="EX521" s="53"/>
      <c r="EY521" s="53"/>
      <c r="EZ521" s="53"/>
      <c r="FA521" s="53"/>
    </row>
    <row r="522" customFormat="1" spans="1:157">
      <c r="A522" s="53"/>
      <c r="B522" s="57" t="s">
        <v>16</v>
      </c>
      <c r="C522" s="57" t="s">
        <v>1427</v>
      </c>
      <c r="D522" s="57" t="s">
        <v>14</v>
      </c>
      <c r="E522" s="58" t="s">
        <v>1428</v>
      </c>
      <c r="F522" s="57" t="s">
        <v>1429</v>
      </c>
      <c r="G522" s="59" t="s">
        <v>32</v>
      </c>
      <c r="H522" s="59">
        <v>671.6</v>
      </c>
      <c r="I522" s="66">
        <v>5.71</v>
      </c>
      <c r="J522" s="66">
        <v>6.99</v>
      </c>
      <c r="K522" s="66">
        <v>4694.48</v>
      </c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  <c r="AA522" s="53"/>
      <c r="AB522" s="53"/>
      <c r="AC522" s="53"/>
      <c r="AD522" s="53"/>
      <c r="AE522" s="53"/>
      <c r="AF522" s="53"/>
      <c r="AG522" s="53"/>
      <c r="AH522" s="53"/>
      <c r="AI522" s="53"/>
      <c r="AJ522" s="53"/>
      <c r="AK522" s="53"/>
      <c r="AL522" s="53"/>
      <c r="AM522" s="53"/>
      <c r="AN522" s="53"/>
      <c r="AO522" s="53"/>
      <c r="AP522" s="53"/>
      <c r="AQ522" s="53"/>
      <c r="AR522" s="53"/>
      <c r="AS522" s="53"/>
      <c r="AT522" s="53"/>
      <c r="AU522" s="53"/>
      <c r="AV522" s="53"/>
      <c r="AW522" s="53"/>
      <c r="AX522" s="53"/>
      <c r="AY522" s="53"/>
      <c r="AZ522" s="53"/>
      <c r="BA522" s="53"/>
      <c r="BB522" s="53"/>
      <c r="BC522" s="53"/>
      <c r="BD522" s="53"/>
      <c r="BE522" s="53"/>
      <c r="BF522" s="53"/>
      <c r="BG522" s="53"/>
      <c r="BH522" s="53"/>
      <c r="BI522" s="53"/>
      <c r="BJ522" s="53"/>
      <c r="BK522" s="53"/>
      <c r="BL522" s="53"/>
      <c r="BM522" s="53"/>
      <c r="BN522" s="53"/>
      <c r="BO522" s="53"/>
      <c r="BP522" s="53"/>
      <c r="BQ522" s="53"/>
      <c r="BR522" s="53"/>
      <c r="BS522" s="53"/>
      <c r="BT522" s="53"/>
      <c r="BU522" s="53"/>
      <c r="BV522" s="53"/>
      <c r="BW522" s="53"/>
      <c r="BX522" s="53"/>
      <c r="BY522" s="53"/>
      <c r="BZ522" s="53"/>
      <c r="CA522" s="53"/>
      <c r="CB522" s="53"/>
      <c r="CC522" s="53"/>
      <c r="CD522" s="53"/>
      <c r="CE522" s="53"/>
      <c r="CF522" s="53"/>
      <c r="CG522" s="53"/>
      <c r="CH522" s="53"/>
      <c r="CI522" s="53"/>
      <c r="CJ522" s="53"/>
      <c r="CK522" s="53"/>
      <c r="CL522" s="53"/>
      <c r="CM522" s="53"/>
      <c r="CN522" s="53"/>
      <c r="CO522" s="53"/>
      <c r="CP522" s="53"/>
      <c r="CQ522" s="53"/>
      <c r="CR522" s="53"/>
      <c r="CS522" s="53"/>
      <c r="CT522" s="53"/>
      <c r="CU522" s="53"/>
      <c r="CV522" s="53"/>
      <c r="CW522" s="53"/>
      <c r="CX522" s="53"/>
      <c r="CY522" s="53"/>
      <c r="CZ522" s="53"/>
      <c r="DA522" s="53"/>
      <c r="DB522" s="53"/>
      <c r="DC522" s="53"/>
      <c r="DD522" s="53"/>
      <c r="DE522" s="53"/>
      <c r="DF522" s="53"/>
      <c r="DG522" s="53"/>
      <c r="DH522" s="53"/>
      <c r="DI522" s="53"/>
      <c r="DJ522" s="53"/>
      <c r="DK522" s="53"/>
      <c r="DL522" s="53"/>
      <c r="DM522" s="53"/>
      <c r="DN522" s="53"/>
      <c r="DO522" s="53"/>
      <c r="DP522" s="53"/>
      <c r="DQ522" s="53"/>
      <c r="DR522" s="53"/>
      <c r="DS522" s="53"/>
      <c r="DT522" s="53"/>
      <c r="DU522" s="53"/>
      <c r="DV522" s="53"/>
      <c r="DW522" s="53"/>
      <c r="DX522" s="53"/>
      <c r="DY522" s="53"/>
      <c r="DZ522" s="53"/>
      <c r="EA522" s="53"/>
      <c r="EB522" s="53"/>
      <c r="EC522" s="53"/>
      <c r="ED522" s="53"/>
      <c r="EE522" s="53"/>
      <c r="EF522" s="53"/>
      <c r="EG522" s="53"/>
      <c r="EH522" s="53"/>
      <c r="EI522" s="53"/>
      <c r="EJ522" s="53"/>
      <c r="EK522" s="53"/>
      <c r="EL522" s="53"/>
      <c r="EM522" s="53"/>
      <c r="EN522" s="53"/>
      <c r="EO522" s="53"/>
      <c r="EP522" s="53"/>
      <c r="EQ522" s="53"/>
      <c r="ER522" s="53"/>
      <c r="ES522" s="53"/>
      <c r="ET522" s="53"/>
      <c r="EU522" s="53"/>
      <c r="EV522" s="53"/>
      <c r="EW522" s="53"/>
      <c r="EX522" s="53"/>
      <c r="EY522" s="53"/>
      <c r="EZ522" s="53"/>
      <c r="FA522" s="53"/>
    </row>
    <row r="523" customFormat="1" spans="1:157">
      <c r="A523" s="53"/>
      <c r="B523" s="57" t="s">
        <v>16</v>
      </c>
      <c r="C523" s="57" t="s">
        <v>1430</v>
      </c>
      <c r="D523" s="57" t="s">
        <v>14</v>
      </c>
      <c r="E523" s="58" t="s">
        <v>1431</v>
      </c>
      <c r="F523" s="57" t="s">
        <v>1432</v>
      </c>
      <c r="G523" s="59" t="s">
        <v>32</v>
      </c>
      <c r="H523" s="59">
        <v>4510.5</v>
      </c>
      <c r="I523" s="66">
        <v>3.74</v>
      </c>
      <c r="J523" s="66">
        <v>4.58</v>
      </c>
      <c r="K523" s="66">
        <v>20658.09</v>
      </c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  <c r="AA523" s="53"/>
      <c r="AB523" s="53"/>
      <c r="AC523" s="53"/>
      <c r="AD523" s="53"/>
      <c r="AE523" s="53"/>
      <c r="AF523" s="53"/>
      <c r="AG523" s="53"/>
      <c r="AH523" s="53"/>
      <c r="AI523" s="53"/>
      <c r="AJ523" s="53"/>
      <c r="AK523" s="53"/>
      <c r="AL523" s="53"/>
      <c r="AM523" s="53"/>
      <c r="AN523" s="53"/>
      <c r="AO523" s="53"/>
      <c r="AP523" s="53"/>
      <c r="AQ523" s="53"/>
      <c r="AR523" s="53"/>
      <c r="AS523" s="53"/>
      <c r="AT523" s="53"/>
      <c r="AU523" s="53"/>
      <c r="AV523" s="53"/>
      <c r="AW523" s="53"/>
      <c r="AX523" s="53"/>
      <c r="AY523" s="53"/>
      <c r="AZ523" s="53"/>
      <c r="BA523" s="53"/>
      <c r="BB523" s="53"/>
      <c r="BC523" s="53"/>
      <c r="BD523" s="53"/>
      <c r="BE523" s="53"/>
      <c r="BF523" s="53"/>
      <c r="BG523" s="53"/>
      <c r="BH523" s="53"/>
      <c r="BI523" s="53"/>
      <c r="BJ523" s="53"/>
      <c r="BK523" s="53"/>
      <c r="BL523" s="53"/>
      <c r="BM523" s="53"/>
      <c r="BN523" s="53"/>
      <c r="BO523" s="53"/>
      <c r="BP523" s="53"/>
      <c r="BQ523" s="53"/>
      <c r="BR523" s="53"/>
      <c r="BS523" s="53"/>
      <c r="BT523" s="53"/>
      <c r="BU523" s="53"/>
      <c r="BV523" s="53"/>
      <c r="BW523" s="53"/>
      <c r="BX523" s="53"/>
      <c r="BY523" s="53"/>
      <c r="BZ523" s="53"/>
      <c r="CA523" s="53"/>
      <c r="CB523" s="53"/>
      <c r="CC523" s="53"/>
      <c r="CD523" s="53"/>
      <c r="CE523" s="53"/>
      <c r="CF523" s="53"/>
      <c r="CG523" s="53"/>
      <c r="CH523" s="53"/>
      <c r="CI523" s="53"/>
      <c r="CJ523" s="53"/>
      <c r="CK523" s="53"/>
      <c r="CL523" s="53"/>
      <c r="CM523" s="53"/>
      <c r="CN523" s="53"/>
      <c r="CO523" s="53"/>
      <c r="CP523" s="53"/>
      <c r="CQ523" s="53"/>
      <c r="CR523" s="53"/>
      <c r="CS523" s="53"/>
      <c r="CT523" s="53"/>
      <c r="CU523" s="53"/>
      <c r="CV523" s="53"/>
      <c r="CW523" s="53"/>
      <c r="CX523" s="53"/>
      <c r="CY523" s="53"/>
      <c r="CZ523" s="53"/>
      <c r="DA523" s="53"/>
      <c r="DB523" s="53"/>
      <c r="DC523" s="53"/>
      <c r="DD523" s="53"/>
      <c r="DE523" s="53"/>
      <c r="DF523" s="53"/>
      <c r="DG523" s="53"/>
      <c r="DH523" s="53"/>
      <c r="DI523" s="53"/>
      <c r="DJ523" s="53"/>
      <c r="DK523" s="53"/>
      <c r="DL523" s="53"/>
      <c r="DM523" s="53"/>
      <c r="DN523" s="53"/>
      <c r="DO523" s="53"/>
      <c r="DP523" s="53"/>
      <c r="DQ523" s="53"/>
      <c r="DR523" s="53"/>
      <c r="DS523" s="53"/>
      <c r="DT523" s="53"/>
      <c r="DU523" s="53"/>
      <c r="DV523" s="53"/>
      <c r="DW523" s="53"/>
      <c r="DX523" s="53"/>
      <c r="DY523" s="53"/>
      <c r="DZ523" s="53"/>
      <c r="EA523" s="53"/>
      <c r="EB523" s="53"/>
      <c r="EC523" s="53"/>
      <c r="ED523" s="53"/>
      <c r="EE523" s="53"/>
      <c r="EF523" s="53"/>
      <c r="EG523" s="53"/>
      <c r="EH523" s="53"/>
      <c r="EI523" s="53"/>
      <c r="EJ523" s="53"/>
      <c r="EK523" s="53"/>
      <c r="EL523" s="53"/>
      <c r="EM523" s="53"/>
      <c r="EN523" s="53"/>
      <c r="EO523" s="53"/>
      <c r="EP523" s="53"/>
      <c r="EQ523" s="53"/>
      <c r="ER523" s="53"/>
      <c r="ES523" s="53"/>
      <c r="ET523" s="53"/>
      <c r="EU523" s="53"/>
      <c r="EV523" s="53"/>
      <c r="EW523" s="53"/>
      <c r="EX523" s="53"/>
      <c r="EY523" s="53"/>
      <c r="EZ523" s="53"/>
      <c r="FA523" s="53"/>
    </row>
    <row r="524" customFormat="1" spans="1:157">
      <c r="A524" s="53"/>
      <c r="B524" s="57" t="s">
        <v>16</v>
      </c>
      <c r="C524" s="57" t="s">
        <v>1433</v>
      </c>
      <c r="D524" s="57" t="s">
        <v>14</v>
      </c>
      <c r="E524" s="58" t="s">
        <v>1434</v>
      </c>
      <c r="F524" s="57" t="s">
        <v>1435</v>
      </c>
      <c r="G524" s="59" t="s">
        <v>32</v>
      </c>
      <c r="H524" s="59">
        <v>4012.5</v>
      </c>
      <c r="I524" s="66">
        <v>2.62</v>
      </c>
      <c r="J524" s="66">
        <v>3.2</v>
      </c>
      <c r="K524" s="66">
        <v>12840</v>
      </c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  <c r="AA524" s="53"/>
      <c r="AB524" s="53"/>
      <c r="AC524" s="53"/>
      <c r="AD524" s="53"/>
      <c r="AE524" s="53"/>
      <c r="AF524" s="53"/>
      <c r="AG524" s="53"/>
      <c r="AH524" s="53"/>
      <c r="AI524" s="53"/>
      <c r="AJ524" s="53"/>
      <c r="AK524" s="53"/>
      <c r="AL524" s="53"/>
      <c r="AM524" s="53"/>
      <c r="AN524" s="53"/>
      <c r="AO524" s="53"/>
      <c r="AP524" s="53"/>
      <c r="AQ524" s="53"/>
      <c r="AR524" s="53"/>
      <c r="AS524" s="53"/>
      <c r="AT524" s="53"/>
      <c r="AU524" s="53"/>
      <c r="AV524" s="53"/>
      <c r="AW524" s="53"/>
      <c r="AX524" s="53"/>
      <c r="AY524" s="53"/>
      <c r="AZ524" s="53"/>
      <c r="BA524" s="53"/>
      <c r="BB524" s="53"/>
      <c r="BC524" s="53"/>
      <c r="BD524" s="53"/>
      <c r="BE524" s="53"/>
      <c r="BF524" s="53"/>
      <c r="BG524" s="53"/>
      <c r="BH524" s="53"/>
      <c r="BI524" s="53"/>
      <c r="BJ524" s="53"/>
      <c r="BK524" s="53"/>
      <c r="BL524" s="53"/>
      <c r="BM524" s="53"/>
      <c r="BN524" s="53"/>
      <c r="BO524" s="53"/>
      <c r="BP524" s="53"/>
      <c r="BQ524" s="53"/>
      <c r="BR524" s="53"/>
      <c r="BS524" s="53"/>
      <c r="BT524" s="53"/>
      <c r="BU524" s="53"/>
      <c r="BV524" s="53"/>
      <c r="BW524" s="53"/>
      <c r="BX524" s="53"/>
      <c r="BY524" s="53"/>
      <c r="BZ524" s="53"/>
      <c r="CA524" s="53"/>
      <c r="CB524" s="53"/>
      <c r="CC524" s="53"/>
      <c r="CD524" s="53"/>
      <c r="CE524" s="53"/>
      <c r="CF524" s="53"/>
      <c r="CG524" s="53"/>
      <c r="CH524" s="53"/>
      <c r="CI524" s="53"/>
      <c r="CJ524" s="53"/>
      <c r="CK524" s="53"/>
      <c r="CL524" s="53"/>
      <c r="CM524" s="53"/>
      <c r="CN524" s="53"/>
      <c r="CO524" s="53"/>
      <c r="CP524" s="53"/>
      <c r="CQ524" s="53"/>
      <c r="CR524" s="53"/>
      <c r="CS524" s="53"/>
      <c r="CT524" s="53"/>
      <c r="CU524" s="53"/>
      <c r="CV524" s="53"/>
      <c r="CW524" s="53"/>
      <c r="CX524" s="53"/>
      <c r="CY524" s="53"/>
      <c r="CZ524" s="53"/>
      <c r="DA524" s="53"/>
      <c r="DB524" s="53"/>
      <c r="DC524" s="53"/>
      <c r="DD524" s="53"/>
      <c r="DE524" s="53"/>
      <c r="DF524" s="53"/>
      <c r="DG524" s="53"/>
      <c r="DH524" s="53"/>
      <c r="DI524" s="53"/>
      <c r="DJ524" s="53"/>
      <c r="DK524" s="53"/>
      <c r="DL524" s="53"/>
      <c r="DM524" s="53"/>
      <c r="DN524" s="53"/>
      <c r="DO524" s="53"/>
      <c r="DP524" s="53"/>
      <c r="DQ524" s="53"/>
      <c r="DR524" s="53"/>
      <c r="DS524" s="53"/>
      <c r="DT524" s="53"/>
      <c r="DU524" s="53"/>
      <c r="DV524" s="53"/>
      <c r="DW524" s="53"/>
      <c r="DX524" s="53"/>
      <c r="DY524" s="53"/>
      <c r="DZ524" s="53"/>
      <c r="EA524" s="53"/>
      <c r="EB524" s="53"/>
      <c r="EC524" s="53"/>
      <c r="ED524" s="53"/>
      <c r="EE524" s="53"/>
      <c r="EF524" s="53"/>
      <c r="EG524" s="53"/>
      <c r="EH524" s="53"/>
      <c r="EI524" s="53"/>
      <c r="EJ524" s="53"/>
      <c r="EK524" s="53"/>
      <c r="EL524" s="53"/>
      <c r="EM524" s="53"/>
      <c r="EN524" s="53"/>
      <c r="EO524" s="53"/>
      <c r="EP524" s="53"/>
      <c r="EQ524" s="53"/>
      <c r="ER524" s="53"/>
      <c r="ES524" s="53"/>
      <c r="ET524" s="53"/>
      <c r="EU524" s="53"/>
      <c r="EV524" s="53"/>
      <c r="EW524" s="53"/>
      <c r="EX524" s="53"/>
      <c r="EY524" s="53"/>
      <c r="EZ524" s="53"/>
      <c r="FA524" s="53"/>
    </row>
    <row r="525" spans="2:11">
      <c r="B525" s="50" t="s">
        <v>72</v>
      </c>
      <c r="C525" s="50" t="s">
        <v>1436</v>
      </c>
      <c r="D525" s="50" t="s">
        <v>14</v>
      </c>
      <c r="E525" s="51"/>
      <c r="F525" s="50" t="s">
        <v>1437</v>
      </c>
      <c r="G525" s="52" t="s">
        <v>11</v>
      </c>
      <c r="H525" s="52">
        <v>0</v>
      </c>
      <c r="I525" s="64">
        <v>0</v>
      </c>
      <c r="J525" s="64">
        <f>I525*22.47%+I525</f>
        <v>0</v>
      </c>
      <c r="K525" s="64">
        <f>SUM(K526:K528)</f>
        <v>3542.5723643304</v>
      </c>
    </row>
    <row r="526" customFormat="1" spans="1:157">
      <c r="A526" s="53"/>
      <c r="B526" s="57" t="s">
        <v>16</v>
      </c>
      <c r="C526" s="57" t="s">
        <v>1438</v>
      </c>
      <c r="D526" s="57" t="s">
        <v>14</v>
      </c>
      <c r="E526" s="58" t="s">
        <v>1439</v>
      </c>
      <c r="F526" s="57" t="s">
        <v>1440</v>
      </c>
      <c r="G526" s="59" t="s">
        <v>25</v>
      </c>
      <c r="H526" s="59">
        <v>3</v>
      </c>
      <c r="I526" s="66">
        <v>36.51</v>
      </c>
      <c r="J526" s="66">
        <v>44.71</v>
      </c>
      <c r="K526" s="66">
        <v>134.13</v>
      </c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  <c r="AA526" s="53"/>
      <c r="AB526" s="53"/>
      <c r="AC526" s="53"/>
      <c r="AD526" s="53"/>
      <c r="AE526" s="53"/>
      <c r="AF526" s="53"/>
      <c r="AG526" s="53"/>
      <c r="AH526" s="53"/>
      <c r="AI526" s="53"/>
      <c r="AJ526" s="53"/>
      <c r="AK526" s="53"/>
      <c r="AL526" s="53"/>
      <c r="AM526" s="53"/>
      <c r="AN526" s="53"/>
      <c r="AO526" s="53"/>
      <c r="AP526" s="53"/>
      <c r="AQ526" s="53"/>
      <c r="AR526" s="53"/>
      <c r="AS526" s="53"/>
      <c r="AT526" s="53"/>
      <c r="AU526" s="53"/>
      <c r="AV526" s="53"/>
      <c r="AW526" s="53"/>
      <c r="AX526" s="53"/>
      <c r="AY526" s="53"/>
      <c r="AZ526" s="53"/>
      <c r="BA526" s="53"/>
      <c r="BB526" s="53"/>
      <c r="BC526" s="53"/>
      <c r="BD526" s="53"/>
      <c r="BE526" s="53"/>
      <c r="BF526" s="53"/>
      <c r="BG526" s="53"/>
      <c r="BH526" s="53"/>
      <c r="BI526" s="53"/>
      <c r="BJ526" s="53"/>
      <c r="BK526" s="53"/>
      <c r="BL526" s="53"/>
      <c r="BM526" s="53"/>
      <c r="BN526" s="53"/>
      <c r="BO526" s="53"/>
      <c r="BP526" s="53"/>
      <c r="BQ526" s="53"/>
      <c r="BR526" s="53"/>
      <c r="BS526" s="53"/>
      <c r="BT526" s="53"/>
      <c r="BU526" s="53"/>
      <c r="BV526" s="53"/>
      <c r="BW526" s="53"/>
      <c r="BX526" s="53"/>
      <c r="BY526" s="53"/>
      <c r="BZ526" s="53"/>
      <c r="CA526" s="53"/>
      <c r="CB526" s="53"/>
      <c r="CC526" s="53"/>
      <c r="CD526" s="53"/>
      <c r="CE526" s="53"/>
      <c r="CF526" s="53"/>
      <c r="CG526" s="53"/>
      <c r="CH526" s="53"/>
      <c r="CI526" s="53"/>
      <c r="CJ526" s="53"/>
      <c r="CK526" s="53"/>
      <c r="CL526" s="53"/>
      <c r="CM526" s="53"/>
      <c r="CN526" s="53"/>
      <c r="CO526" s="53"/>
      <c r="CP526" s="53"/>
      <c r="CQ526" s="53"/>
      <c r="CR526" s="53"/>
      <c r="CS526" s="53"/>
      <c r="CT526" s="53"/>
      <c r="CU526" s="53"/>
      <c r="CV526" s="53"/>
      <c r="CW526" s="53"/>
      <c r="CX526" s="53"/>
      <c r="CY526" s="53"/>
      <c r="CZ526" s="53"/>
      <c r="DA526" s="53"/>
      <c r="DB526" s="53"/>
      <c r="DC526" s="53"/>
      <c r="DD526" s="53"/>
      <c r="DE526" s="53"/>
      <c r="DF526" s="53"/>
      <c r="DG526" s="53"/>
      <c r="DH526" s="53"/>
      <c r="DI526" s="53"/>
      <c r="DJ526" s="53"/>
      <c r="DK526" s="53"/>
      <c r="DL526" s="53"/>
      <c r="DM526" s="53"/>
      <c r="DN526" s="53"/>
      <c r="DO526" s="53"/>
      <c r="DP526" s="53"/>
      <c r="DQ526" s="53"/>
      <c r="DR526" s="53"/>
      <c r="DS526" s="53"/>
      <c r="DT526" s="53"/>
      <c r="DU526" s="53"/>
      <c r="DV526" s="53"/>
      <c r="DW526" s="53"/>
      <c r="DX526" s="53"/>
      <c r="DY526" s="53"/>
      <c r="DZ526" s="53"/>
      <c r="EA526" s="53"/>
      <c r="EB526" s="53"/>
      <c r="EC526" s="53"/>
      <c r="ED526" s="53"/>
      <c r="EE526" s="53"/>
      <c r="EF526" s="53"/>
      <c r="EG526" s="53"/>
      <c r="EH526" s="53"/>
      <c r="EI526" s="53"/>
      <c r="EJ526" s="53"/>
      <c r="EK526" s="53"/>
      <c r="EL526" s="53"/>
      <c r="EM526" s="53"/>
      <c r="EN526" s="53"/>
      <c r="EO526" s="53"/>
      <c r="EP526" s="53"/>
      <c r="EQ526" s="53"/>
      <c r="ER526" s="53"/>
      <c r="ES526" s="53"/>
      <c r="ET526" s="53"/>
      <c r="EU526" s="53"/>
      <c r="EV526" s="53"/>
      <c r="EW526" s="53"/>
      <c r="EX526" s="53"/>
      <c r="EY526" s="53"/>
      <c r="EZ526" s="53"/>
      <c r="FA526" s="53"/>
    </row>
    <row r="527" customFormat="1" spans="1:157">
      <c r="A527" s="53"/>
      <c r="B527" s="57" t="s">
        <v>16</v>
      </c>
      <c r="C527" s="57" t="s">
        <v>1441</v>
      </c>
      <c r="D527" s="57" t="s">
        <v>1442</v>
      </c>
      <c r="E527" s="57" t="s">
        <v>1443</v>
      </c>
      <c r="F527" s="57" t="s">
        <v>1444</v>
      </c>
      <c r="G527" s="59" t="s">
        <v>25</v>
      </c>
      <c r="H527" s="59">
        <v>2</v>
      </c>
      <c r="I527" s="66">
        <v>43.783116</v>
      </c>
      <c r="J527" s="66">
        <f>I527*22.47%+I527</f>
        <v>53.6211821652</v>
      </c>
      <c r="K527" s="66">
        <f>J527*H527</f>
        <v>107.2423643304</v>
      </c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  <c r="AA527" s="53"/>
      <c r="AB527" s="53"/>
      <c r="AC527" s="53"/>
      <c r="AD527" s="53"/>
      <c r="AE527" s="53"/>
      <c r="AF527" s="53"/>
      <c r="AG527" s="53"/>
      <c r="AH527" s="53"/>
      <c r="AI527" s="53"/>
      <c r="AJ527" s="53"/>
      <c r="AK527" s="53"/>
      <c r="AL527" s="53"/>
      <c r="AM527" s="53"/>
      <c r="AN527" s="53"/>
      <c r="AO527" s="53"/>
      <c r="AP527" s="53"/>
      <c r="AQ527" s="53"/>
      <c r="AR527" s="53"/>
      <c r="AS527" s="53"/>
      <c r="AT527" s="53"/>
      <c r="AU527" s="53"/>
      <c r="AV527" s="53"/>
      <c r="AW527" s="53"/>
      <c r="AX527" s="53"/>
      <c r="AY527" s="53"/>
      <c r="AZ527" s="53"/>
      <c r="BA527" s="53"/>
      <c r="BB527" s="53"/>
      <c r="BC527" s="53"/>
      <c r="BD527" s="53"/>
      <c r="BE527" s="53"/>
      <c r="BF527" s="53"/>
      <c r="BG527" s="53"/>
      <c r="BH527" s="53"/>
      <c r="BI527" s="53"/>
      <c r="BJ527" s="53"/>
      <c r="BK527" s="53"/>
      <c r="BL527" s="53"/>
      <c r="BM527" s="53"/>
      <c r="BN527" s="53"/>
      <c r="BO527" s="53"/>
      <c r="BP527" s="53"/>
      <c r="BQ527" s="53"/>
      <c r="BR527" s="53"/>
      <c r="BS527" s="53"/>
      <c r="BT527" s="53"/>
      <c r="BU527" s="53"/>
      <c r="BV527" s="53"/>
      <c r="BW527" s="53"/>
      <c r="BX527" s="53"/>
      <c r="BY527" s="53"/>
      <c r="BZ527" s="53"/>
      <c r="CA527" s="53"/>
      <c r="CB527" s="53"/>
      <c r="CC527" s="53"/>
      <c r="CD527" s="53"/>
      <c r="CE527" s="53"/>
      <c r="CF527" s="53"/>
      <c r="CG527" s="53"/>
      <c r="CH527" s="53"/>
      <c r="CI527" s="53"/>
      <c r="CJ527" s="53"/>
      <c r="CK527" s="53"/>
      <c r="CL527" s="53"/>
      <c r="CM527" s="53"/>
      <c r="CN527" s="53"/>
      <c r="CO527" s="53"/>
      <c r="CP527" s="53"/>
      <c r="CQ527" s="53"/>
      <c r="CR527" s="53"/>
      <c r="CS527" s="53"/>
      <c r="CT527" s="53"/>
      <c r="CU527" s="53"/>
      <c r="CV527" s="53"/>
      <c r="CW527" s="53"/>
      <c r="CX527" s="53"/>
      <c r="CY527" s="53"/>
      <c r="CZ527" s="53"/>
      <c r="DA527" s="53"/>
      <c r="DB527" s="53"/>
      <c r="DC527" s="53"/>
      <c r="DD527" s="53"/>
      <c r="DE527" s="53"/>
      <c r="DF527" s="53"/>
      <c r="DG527" s="53"/>
      <c r="DH527" s="53"/>
      <c r="DI527" s="53"/>
      <c r="DJ527" s="53"/>
      <c r="DK527" s="53"/>
      <c r="DL527" s="53"/>
      <c r="DM527" s="53"/>
      <c r="DN527" s="53"/>
      <c r="DO527" s="53"/>
      <c r="DP527" s="53"/>
      <c r="DQ527" s="53"/>
      <c r="DR527" s="53"/>
      <c r="DS527" s="53"/>
      <c r="DT527" s="53"/>
      <c r="DU527" s="53"/>
      <c r="DV527" s="53"/>
      <c r="DW527" s="53"/>
      <c r="DX527" s="53"/>
      <c r="DY527" s="53"/>
      <c r="DZ527" s="53"/>
      <c r="EA527" s="53"/>
      <c r="EB527" s="53"/>
      <c r="EC527" s="53"/>
      <c r="ED527" s="53"/>
      <c r="EE527" s="53"/>
      <c r="EF527" s="53"/>
      <c r="EG527" s="53"/>
      <c r="EH527" s="53"/>
      <c r="EI527" s="53"/>
      <c r="EJ527" s="53"/>
      <c r="EK527" s="53"/>
      <c r="EL527" s="53"/>
      <c r="EM527" s="53"/>
      <c r="EN527" s="53"/>
      <c r="EO527" s="53"/>
      <c r="EP527" s="53"/>
      <c r="EQ527" s="53"/>
      <c r="ER527" s="53"/>
      <c r="ES527" s="53"/>
      <c r="ET527" s="53"/>
      <c r="EU527" s="53"/>
      <c r="EV527" s="53"/>
      <c r="EW527" s="53"/>
      <c r="EX527" s="53"/>
      <c r="EY527" s="53"/>
      <c r="EZ527" s="53"/>
      <c r="FA527" s="53"/>
    </row>
    <row r="528" customFormat="1" spans="1:157">
      <c r="A528" s="53"/>
      <c r="B528" s="57" t="s">
        <v>16</v>
      </c>
      <c r="C528" s="57" t="s">
        <v>1445</v>
      </c>
      <c r="D528" s="57" t="s">
        <v>14</v>
      </c>
      <c r="E528" s="58" t="s">
        <v>1446</v>
      </c>
      <c r="F528" s="57" t="s">
        <v>1447</v>
      </c>
      <c r="G528" s="59" t="s">
        <v>25</v>
      </c>
      <c r="H528" s="59">
        <v>14</v>
      </c>
      <c r="I528" s="66">
        <v>192.54</v>
      </c>
      <c r="J528" s="66">
        <v>235.8</v>
      </c>
      <c r="K528" s="66">
        <v>3301.2</v>
      </c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  <c r="AA528" s="53"/>
      <c r="AB528" s="53"/>
      <c r="AC528" s="53"/>
      <c r="AD528" s="53"/>
      <c r="AE528" s="53"/>
      <c r="AF528" s="53"/>
      <c r="AG528" s="53"/>
      <c r="AH528" s="53"/>
      <c r="AI528" s="53"/>
      <c r="AJ528" s="53"/>
      <c r="AK528" s="53"/>
      <c r="AL528" s="53"/>
      <c r="AM528" s="53"/>
      <c r="AN528" s="53"/>
      <c r="AO528" s="53"/>
      <c r="AP528" s="53"/>
      <c r="AQ528" s="53"/>
      <c r="AR528" s="53"/>
      <c r="AS528" s="53"/>
      <c r="AT528" s="53"/>
      <c r="AU528" s="53"/>
      <c r="AV528" s="53"/>
      <c r="AW528" s="53"/>
      <c r="AX528" s="53"/>
      <c r="AY528" s="53"/>
      <c r="AZ528" s="53"/>
      <c r="BA528" s="53"/>
      <c r="BB528" s="53"/>
      <c r="BC528" s="53"/>
      <c r="BD528" s="53"/>
      <c r="BE528" s="53"/>
      <c r="BF528" s="53"/>
      <c r="BG528" s="53"/>
      <c r="BH528" s="53"/>
      <c r="BI528" s="53"/>
      <c r="BJ528" s="53"/>
      <c r="BK528" s="53"/>
      <c r="BL528" s="53"/>
      <c r="BM528" s="53"/>
      <c r="BN528" s="53"/>
      <c r="BO528" s="53"/>
      <c r="BP528" s="53"/>
      <c r="BQ528" s="53"/>
      <c r="BR528" s="53"/>
      <c r="BS528" s="53"/>
      <c r="BT528" s="53"/>
      <c r="BU528" s="53"/>
      <c r="BV528" s="53"/>
      <c r="BW528" s="53"/>
      <c r="BX528" s="53"/>
      <c r="BY528" s="53"/>
      <c r="BZ528" s="53"/>
      <c r="CA528" s="53"/>
      <c r="CB528" s="53"/>
      <c r="CC528" s="53"/>
      <c r="CD528" s="53"/>
      <c r="CE528" s="53"/>
      <c r="CF528" s="53"/>
      <c r="CG528" s="53"/>
      <c r="CH528" s="53"/>
      <c r="CI528" s="53"/>
      <c r="CJ528" s="53"/>
      <c r="CK528" s="53"/>
      <c r="CL528" s="53"/>
      <c r="CM528" s="53"/>
      <c r="CN528" s="53"/>
      <c r="CO528" s="53"/>
      <c r="CP528" s="53"/>
      <c r="CQ528" s="53"/>
      <c r="CR528" s="53"/>
      <c r="CS528" s="53"/>
      <c r="CT528" s="53"/>
      <c r="CU528" s="53"/>
      <c r="CV528" s="53"/>
      <c r="CW528" s="53"/>
      <c r="CX528" s="53"/>
      <c r="CY528" s="53"/>
      <c r="CZ528" s="53"/>
      <c r="DA528" s="53"/>
      <c r="DB528" s="53"/>
      <c r="DC528" s="53"/>
      <c r="DD528" s="53"/>
      <c r="DE528" s="53"/>
      <c r="DF528" s="53"/>
      <c r="DG528" s="53"/>
      <c r="DH528" s="53"/>
      <c r="DI528" s="53"/>
      <c r="DJ528" s="53"/>
      <c r="DK528" s="53"/>
      <c r="DL528" s="53"/>
      <c r="DM528" s="53"/>
      <c r="DN528" s="53"/>
      <c r="DO528" s="53"/>
      <c r="DP528" s="53"/>
      <c r="DQ528" s="53"/>
      <c r="DR528" s="53"/>
      <c r="DS528" s="53"/>
      <c r="DT528" s="53"/>
      <c r="DU528" s="53"/>
      <c r="DV528" s="53"/>
      <c r="DW528" s="53"/>
      <c r="DX528" s="53"/>
      <c r="DY528" s="53"/>
      <c r="DZ528" s="53"/>
      <c r="EA528" s="53"/>
      <c r="EB528" s="53"/>
      <c r="EC528" s="53"/>
      <c r="ED528" s="53"/>
      <c r="EE528" s="53"/>
      <c r="EF528" s="53"/>
      <c r="EG528" s="53"/>
      <c r="EH528" s="53"/>
      <c r="EI528" s="53"/>
      <c r="EJ528" s="53"/>
      <c r="EK528" s="53"/>
      <c r="EL528" s="53"/>
      <c r="EM528" s="53"/>
      <c r="EN528" s="53"/>
      <c r="EO528" s="53"/>
      <c r="EP528" s="53"/>
      <c r="EQ528" s="53"/>
      <c r="ER528" s="53"/>
      <c r="ES528" s="53"/>
      <c r="ET528" s="53"/>
      <c r="EU528" s="53"/>
      <c r="EV528" s="53"/>
      <c r="EW528" s="53"/>
      <c r="EX528" s="53"/>
      <c r="EY528" s="53"/>
      <c r="EZ528" s="53"/>
      <c r="FA528" s="53"/>
    </row>
    <row r="529" spans="2:11">
      <c r="B529" s="50" t="s">
        <v>72</v>
      </c>
      <c r="C529" s="50" t="s">
        <v>1448</v>
      </c>
      <c r="D529" s="50" t="s">
        <v>14</v>
      </c>
      <c r="E529" s="51"/>
      <c r="F529" s="50" t="s">
        <v>1449</v>
      </c>
      <c r="G529" s="52" t="s">
        <v>11</v>
      </c>
      <c r="H529" s="52">
        <v>0</v>
      </c>
      <c r="I529" s="64">
        <v>0</v>
      </c>
      <c r="J529" s="64">
        <f>I529*22.47%+I529</f>
        <v>0</v>
      </c>
      <c r="K529" s="64">
        <f>SUM(K530:K541)</f>
        <v>10451.410846118</v>
      </c>
    </row>
    <row r="530" customFormat="1" spans="1:157">
      <c r="A530" s="53"/>
      <c r="B530" s="57" t="s">
        <v>16</v>
      </c>
      <c r="C530" s="57" t="s">
        <v>1450</v>
      </c>
      <c r="D530" s="57" t="s">
        <v>14</v>
      </c>
      <c r="E530" s="58" t="s">
        <v>1451</v>
      </c>
      <c r="F530" s="57" t="s">
        <v>1452</v>
      </c>
      <c r="G530" s="59" t="s">
        <v>25</v>
      </c>
      <c r="H530" s="59">
        <v>5</v>
      </c>
      <c r="I530" s="66">
        <v>33.61</v>
      </c>
      <c r="J530" s="66">
        <v>41.16</v>
      </c>
      <c r="K530" s="66">
        <v>205.8</v>
      </c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  <c r="AA530" s="53"/>
      <c r="AB530" s="53"/>
      <c r="AC530" s="53"/>
      <c r="AD530" s="53"/>
      <c r="AE530" s="53"/>
      <c r="AF530" s="53"/>
      <c r="AG530" s="53"/>
      <c r="AH530" s="53"/>
      <c r="AI530" s="53"/>
      <c r="AJ530" s="53"/>
      <c r="AK530" s="53"/>
      <c r="AL530" s="53"/>
      <c r="AM530" s="53"/>
      <c r="AN530" s="53"/>
      <c r="AO530" s="53"/>
      <c r="AP530" s="53"/>
      <c r="AQ530" s="53"/>
      <c r="AR530" s="53"/>
      <c r="AS530" s="53"/>
      <c r="AT530" s="53"/>
      <c r="AU530" s="53"/>
      <c r="AV530" s="53"/>
      <c r="AW530" s="53"/>
      <c r="AX530" s="53"/>
      <c r="AY530" s="53"/>
      <c r="AZ530" s="53"/>
      <c r="BA530" s="53"/>
      <c r="BB530" s="53"/>
      <c r="BC530" s="53"/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3"/>
      <c r="DE530" s="53"/>
      <c r="DF530" s="53"/>
      <c r="DG530" s="53"/>
      <c r="DH530" s="53"/>
      <c r="DI530" s="53"/>
      <c r="DJ530" s="53"/>
      <c r="DK530" s="53"/>
      <c r="DL530" s="53"/>
      <c r="DM530" s="53"/>
      <c r="DN530" s="53"/>
      <c r="DO530" s="53"/>
      <c r="DP530" s="53"/>
      <c r="DQ530" s="53"/>
      <c r="DR530" s="53"/>
      <c r="DS530" s="53"/>
      <c r="DT530" s="53"/>
      <c r="DU530" s="53"/>
      <c r="DV530" s="53"/>
      <c r="DW530" s="53"/>
      <c r="DX530" s="53"/>
      <c r="DY530" s="53"/>
      <c r="DZ530" s="53"/>
      <c r="EA530" s="53"/>
      <c r="EB530" s="53"/>
      <c r="EC530" s="53"/>
      <c r="ED530" s="53"/>
      <c r="EE530" s="53"/>
      <c r="EF530" s="53"/>
      <c r="EG530" s="53"/>
      <c r="EH530" s="53"/>
      <c r="EI530" s="53"/>
      <c r="EJ530" s="53"/>
      <c r="EK530" s="53"/>
      <c r="EL530" s="53"/>
      <c r="EM530" s="53"/>
      <c r="EN530" s="53"/>
      <c r="EO530" s="53"/>
      <c r="EP530" s="53"/>
      <c r="EQ530" s="53"/>
      <c r="ER530" s="53"/>
      <c r="ES530" s="53"/>
      <c r="ET530" s="53"/>
      <c r="EU530" s="53"/>
      <c r="EV530" s="53"/>
      <c r="EW530" s="53"/>
      <c r="EX530" s="53"/>
      <c r="EY530" s="53"/>
      <c r="EZ530" s="53"/>
      <c r="FA530" s="53"/>
    </row>
    <row r="531" customFormat="1" spans="1:157">
      <c r="A531" s="53"/>
      <c r="B531" s="57" t="s">
        <v>16</v>
      </c>
      <c r="C531" s="57" t="s">
        <v>1453</v>
      </c>
      <c r="D531" s="57" t="s">
        <v>14</v>
      </c>
      <c r="E531" s="58" t="s">
        <v>1454</v>
      </c>
      <c r="F531" s="57" t="s">
        <v>1455</v>
      </c>
      <c r="G531" s="59" t="s">
        <v>25</v>
      </c>
      <c r="H531" s="59">
        <v>9</v>
      </c>
      <c r="I531" s="66">
        <v>27.52</v>
      </c>
      <c r="J531" s="66">
        <v>33.7</v>
      </c>
      <c r="K531" s="66">
        <v>303.3</v>
      </c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  <c r="AA531" s="53"/>
      <c r="AB531" s="53"/>
      <c r="AC531" s="53"/>
      <c r="AD531" s="53"/>
      <c r="AE531" s="53"/>
      <c r="AF531" s="53"/>
      <c r="AG531" s="53"/>
      <c r="AH531" s="53"/>
      <c r="AI531" s="53"/>
      <c r="AJ531" s="53"/>
      <c r="AK531" s="53"/>
      <c r="AL531" s="53"/>
      <c r="AM531" s="53"/>
      <c r="AN531" s="53"/>
      <c r="AO531" s="53"/>
      <c r="AP531" s="53"/>
      <c r="AQ531" s="53"/>
      <c r="AR531" s="53"/>
      <c r="AS531" s="53"/>
      <c r="AT531" s="53"/>
      <c r="AU531" s="53"/>
      <c r="AV531" s="53"/>
      <c r="AW531" s="53"/>
      <c r="AX531" s="53"/>
      <c r="AY531" s="53"/>
      <c r="AZ531" s="53"/>
      <c r="BA531" s="53"/>
      <c r="BB531" s="53"/>
      <c r="BC531" s="53"/>
      <c r="BD531" s="53"/>
      <c r="BE531" s="53"/>
      <c r="BF531" s="53"/>
      <c r="BG531" s="53"/>
      <c r="BH531" s="53"/>
      <c r="BI531" s="53"/>
      <c r="BJ531" s="53"/>
      <c r="BK531" s="53"/>
      <c r="BL531" s="53"/>
      <c r="BM531" s="53"/>
      <c r="BN531" s="53"/>
      <c r="BO531" s="53"/>
      <c r="BP531" s="53"/>
      <c r="BQ531" s="53"/>
      <c r="BR531" s="53"/>
      <c r="BS531" s="53"/>
      <c r="BT531" s="53"/>
      <c r="BU531" s="53"/>
      <c r="BV531" s="53"/>
      <c r="BW531" s="53"/>
      <c r="BX531" s="53"/>
      <c r="BY531" s="53"/>
      <c r="BZ531" s="53"/>
      <c r="CA531" s="53"/>
      <c r="CB531" s="53"/>
      <c r="CC531" s="53"/>
      <c r="CD531" s="53"/>
      <c r="CE531" s="53"/>
      <c r="CF531" s="53"/>
      <c r="CG531" s="53"/>
      <c r="CH531" s="53"/>
      <c r="CI531" s="53"/>
      <c r="CJ531" s="53"/>
      <c r="CK531" s="53"/>
      <c r="CL531" s="53"/>
      <c r="CM531" s="53"/>
      <c r="CN531" s="53"/>
      <c r="CO531" s="53"/>
      <c r="CP531" s="53"/>
      <c r="CQ531" s="53"/>
      <c r="CR531" s="53"/>
      <c r="CS531" s="53"/>
      <c r="CT531" s="53"/>
      <c r="CU531" s="53"/>
      <c r="CV531" s="53"/>
      <c r="CW531" s="53"/>
      <c r="CX531" s="53"/>
      <c r="CY531" s="53"/>
      <c r="CZ531" s="53"/>
      <c r="DA531" s="53"/>
      <c r="DB531" s="53"/>
      <c r="DC531" s="53"/>
      <c r="DD531" s="53"/>
      <c r="DE531" s="53"/>
      <c r="DF531" s="53"/>
      <c r="DG531" s="53"/>
      <c r="DH531" s="53"/>
      <c r="DI531" s="53"/>
      <c r="DJ531" s="53"/>
      <c r="DK531" s="53"/>
      <c r="DL531" s="53"/>
      <c r="DM531" s="53"/>
      <c r="DN531" s="53"/>
      <c r="DO531" s="53"/>
      <c r="DP531" s="53"/>
      <c r="DQ531" s="53"/>
      <c r="DR531" s="53"/>
      <c r="DS531" s="53"/>
      <c r="DT531" s="53"/>
      <c r="DU531" s="53"/>
      <c r="DV531" s="53"/>
      <c r="DW531" s="53"/>
      <c r="DX531" s="53"/>
      <c r="DY531" s="53"/>
      <c r="DZ531" s="53"/>
      <c r="EA531" s="53"/>
      <c r="EB531" s="53"/>
      <c r="EC531" s="53"/>
      <c r="ED531" s="53"/>
      <c r="EE531" s="53"/>
      <c r="EF531" s="53"/>
      <c r="EG531" s="53"/>
      <c r="EH531" s="53"/>
      <c r="EI531" s="53"/>
      <c r="EJ531" s="53"/>
      <c r="EK531" s="53"/>
      <c r="EL531" s="53"/>
      <c r="EM531" s="53"/>
      <c r="EN531" s="53"/>
      <c r="EO531" s="53"/>
      <c r="EP531" s="53"/>
      <c r="EQ531" s="53"/>
      <c r="ER531" s="53"/>
      <c r="ES531" s="53"/>
      <c r="ET531" s="53"/>
      <c r="EU531" s="53"/>
      <c r="EV531" s="53"/>
      <c r="EW531" s="53"/>
      <c r="EX531" s="53"/>
      <c r="EY531" s="53"/>
      <c r="EZ531" s="53"/>
      <c r="FA531" s="53"/>
    </row>
    <row r="532" customFormat="1" spans="1:157">
      <c r="A532" s="53"/>
      <c r="B532" s="57" t="s">
        <v>16</v>
      </c>
      <c r="C532" s="57" t="s">
        <v>1456</v>
      </c>
      <c r="D532" s="57" t="s">
        <v>14</v>
      </c>
      <c r="E532" s="58" t="s">
        <v>1457</v>
      </c>
      <c r="F532" s="57" t="s">
        <v>1458</v>
      </c>
      <c r="G532" s="59" t="s">
        <v>25</v>
      </c>
      <c r="H532" s="59">
        <v>4</v>
      </c>
      <c r="I532" s="66">
        <v>41.62</v>
      </c>
      <c r="J532" s="66">
        <v>50.97</v>
      </c>
      <c r="K532" s="66">
        <v>203.88</v>
      </c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  <c r="AA532" s="53"/>
      <c r="AB532" s="53"/>
      <c r="AC532" s="53"/>
      <c r="AD532" s="53"/>
      <c r="AE532" s="53"/>
      <c r="AF532" s="53"/>
      <c r="AG532" s="53"/>
      <c r="AH532" s="53"/>
      <c r="AI532" s="53"/>
      <c r="AJ532" s="53"/>
      <c r="AK532" s="53"/>
      <c r="AL532" s="53"/>
      <c r="AM532" s="53"/>
      <c r="AN532" s="53"/>
      <c r="AO532" s="53"/>
      <c r="AP532" s="53"/>
      <c r="AQ532" s="53"/>
      <c r="AR532" s="53"/>
      <c r="AS532" s="53"/>
      <c r="AT532" s="53"/>
      <c r="AU532" s="53"/>
      <c r="AV532" s="53"/>
      <c r="AW532" s="53"/>
      <c r="AX532" s="53"/>
      <c r="AY532" s="53"/>
      <c r="AZ532" s="53"/>
      <c r="BA532" s="53"/>
      <c r="BB532" s="53"/>
      <c r="BC532" s="53"/>
      <c r="BD532" s="53"/>
      <c r="BE532" s="53"/>
      <c r="BF532" s="53"/>
      <c r="BG532" s="53"/>
      <c r="BH532" s="53"/>
      <c r="BI532" s="53"/>
      <c r="BJ532" s="53"/>
      <c r="BK532" s="53"/>
      <c r="BL532" s="53"/>
      <c r="BM532" s="53"/>
      <c r="BN532" s="53"/>
      <c r="BO532" s="53"/>
      <c r="BP532" s="53"/>
      <c r="BQ532" s="53"/>
      <c r="BR532" s="53"/>
      <c r="BS532" s="53"/>
      <c r="BT532" s="53"/>
      <c r="BU532" s="53"/>
      <c r="BV532" s="53"/>
      <c r="BW532" s="53"/>
      <c r="BX532" s="53"/>
      <c r="BY532" s="53"/>
      <c r="BZ532" s="53"/>
      <c r="CA532" s="53"/>
      <c r="CB532" s="53"/>
      <c r="CC532" s="53"/>
      <c r="CD532" s="53"/>
      <c r="CE532" s="53"/>
      <c r="CF532" s="53"/>
      <c r="CG532" s="53"/>
      <c r="CH532" s="53"/>
      <c r="CI532" s="53"/>
      <c r="CJ532" s="53"/>
      <c r="CK532" s="53"/>
      <c r="CL532" s="53"/>
      <c r="CM532" s="53"/>
      <c r="CN532" s="53"/>
      <c r="CO532" s="53"/>
      <c r="CP532" s="53"/>
      <c r="CQ532" s="53"/>
      <c r="CR532" s="53"/>
      <c r="CS532" s="53"/>
      <c r="CT532" s="53"/>
      <c r="CU532" s="53"/>
      <c r="CV532" s="53"/>
      <c r="CW532" s="53"/>
      <c r="CX532" s="53"/>
      <c r="CY532" s="53"/>
      <c r="CZ532" s="53"/>
      <c r="DA532" s="53"/>
      <c r="DB532" s="53"/>
      <c r="DC532" s="53"/>
      <c r="DD532" s="53"/>
      <c r="DE532" s="53"/>
      <c r="DF532" s="53"/>
      <c r="DG532" s="53"/>
      <c r="DH532" s="53"/>
      <c r="DI532" s="53"/>
      <c r="DJ532" s="53"/>
      <c r="DK532" s="53"/>
      <c r="DL532" s="53"/>
      <c r="DM532" s="53"/>
      <c r="DN532" s="53"/>
      <c r="DO532" s="53"/>
      <c r="DP532" s="53"/>
      <c r="DQ532" s="53"/>
      <c r="DR532" s="53"/>
      <c r="DS532" s="53"/>
      <c r="DT532" s="53"/>
      <c r="DU532" s="53"/>
      <c r="DV532" s="53"/>
      <c r="DW532" s="53"/>
      <c r="DX532" s="53"/>
      <c r="DY532" s="53"/>
      <c r="DZ532" s="53"/>
      <c r="EA532" s="53"/>
      <c r="EB532" s="53"/>
      <c r="EC532" s="53"/>
      <c r="ED532" s="53"/>
      <c r="EE532" s="53"/>
      <c r="EF532" s="53"/>
      <c r="EG532" s="53"/>
      <c r="EH532" s="53"/>
      <c r="EI532" s="53"/>
      <c r="EJ532" s="53"/>
      <c r="EK532" s="53"/>
      <c r="EL532" s="53"/>
      <c r="EM532" s="53"/>
      <c r="EN532" s="53"/>
      <c r="EO532" s="53"/>
      <c r="EP532" s="53"/>
      <c r="EQ532" s="53"/>
      <c r="ER532" s="53"/>
      <c r="ES532" s="53"/>
      <c r="ET532" s="53"/>
      <c r="EU532" s="53"/>
      <c r="EV532" s="53"/>
      <c r="EW532" s="53"/>
      <c r="EX532" s="53"/>
      <c r="EY532" s="53"/>
      <c r="EZ532" s="53"/>
      <c r="FA532" s="53"/>
    </row>
    <row r="533" customFormat="1" spans="1:157">
      <c r="A533" s="53"/>
      <c r="B533" s="57" t="s">
        <v>16</v>
      </c>
      <c r="C533" s="57" t="s">
        <v>1459</v>
      </c>
      <c r="D533" s="57" t="s">
        <v>14</v>
      </c>
      <c r="E533" s="58" t="s">
        <v>1460</v>
      </c>
      <c r="F533" s="57" t="s">
        <v>1461</v>
      </c>
      <c r="G533" s="59" t="s">
        <v>25</v>
      </c>
      <c r="H533" s="59">
        <v>1</v>
      </c>
      <c r="I533" s="66">
        <v>55.72</v>
      </c>
      <c r="J533" s="66">
        <v>68.24</v>
      </c>
      <c r="K533" s="66">
        <v>68.24</v>
      </c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  <c r="AA533" s="53"/>
      <c r="AB533" s="53"/>
      <c r="AC533" s="53"/>
      <c r="AD533" s="53"/>
      <c r="AE533" s="53"/>
      <c r="AF533" s="53"/>
      <c r="AG533" s="53"/>
      <c r="AH533" s="53"/>
      <c r="AI533" s="53"/>
      <c r="AJ533" s="53"/>
      <c r="AK533" s="53"/>
      <c r="AL533" s="53"/>
      <c r="AM533" s="53"/>
      <c r="AN533" s="53"/>
      <c r="AO533" s="53"/>
      <c r="AP533" s="53"/>
      <c r="AQ533" s="53"/>
      <c r="AR533" s="53"/>
      <c r="AS533" s="53"/>
      <c r="AT533" s="53"/>
      <c r="AU533" s="53"/>
      <c r="AV533" s="53"/>
      <c r="AW533" s="53"/>
      <c r="AX533" s="53"/>
      <c r="AY533" s="53"/>
      <c r="AZ533" s="53"/>
      <c r="BA533" s="53"/>
      <c r="BB533" s="53"/>
      <c r="BC533" s="53"/>
      <c r="BD533" s="53"/>
      <c r="BE533" s="53"/>
      <c r="BF533" s="53"/>
      <c r="BG533" s="53"/>
      <c r="BH533" s="53"/>
      <c r="BI533" s="53"/>
      <c r="BJ533" s="53"/>
      <c r="BK533" s="53"/>
      <c r="BL533" s="53"/>
      <c r="BM533" s="53"/>
      <c r="BN533" s="53"/>
      <c r="BO533" s="53"/>
      <c r="BP533" s="53"/>
      <c r="BQ533" s="53"/>
      <c r="BR533" s="53"/>
      <c r="BS533" s="53"/>
      <c r="BT533" s="53"/>
      <c r="BU533" s="53"/>
      <c r="BV533" s="53"/>
      <c r="BW533" s="53"/>
      <c r="BX533" s="53"/>
      <c r="BY533" s="53"/>
      <c r="BZ533" s="53"/>
      <c r="CA533" s="53"/>
      <c r="CB533" s="53"/>
      <c r="CC533" s="53"/>
      <c r="CD533" s="53"/>
      <c r="CE533" s="53"/>
      <c r="CF533" s="53"/>
      <c r="CG533" s="53"/>
      <c r="CH533" s="53"/>
      <c r="CI533" s="53"/>
      <c r="CJ533" s="53"/>
      <c r="CK533" s="53"/>
      <c r="CL533" s="53"/>
      <c r="CM533" s="53"/>
      <c r="CN533" s="53"/>
      <c r="CO533" s="53"/>
      <c r="CP533" s="53"/>
      <c r="CQ533" s="53"/>
      <c r="CR533" s="53"/>
      <c r="CS533" s="53"/>
      <c r="CT533" s="53"/>
      <c r="CU533" s="53"/>
      <c r="CV533" s="53"/>
      <c r="CW533" s="53"/>
      <c r="CX533" s="53"/>
      <c r="CY533" s="53"/>
      <c r="CZ533" s="53"/>
      <c r="DA533" s="53"/>
      <c r="DB533" s="53"/>
      <c r="DC533" s="53"/>
      <c r="DD533" s="53"/>
      <c r="DE533" s="53"/>
      <c r="DF533" s="53"/>
      <c r="DG533" s="53"/>
      <c r="DH533" s="53"/>
      <c r="DI533" s="53"/>
      <c r="DJ533" s="53"/>
      <c r="DK533" s="53"/>
      <c r="DL533" s="53"/>
      <c r="DM533" s="53"/>
      <c r="DN533" s="53"/>
      <c r="DO533" s="53"/>
      <c r="DP533" s="53"/>
      <c r="DQ533" s="53"/>
      <c r="DR533" s="53"/>
      <c r="DS533" s="53"/>
      <c r="DT533" s="53"/>
      <c r="DU533" s="53"/>
      <c r="DV533" s="53"/>
      <c r="DW533" s="53"/>
      <c r="DX533" s="53"/>
      <c r="DY533" s="53"/>
      <c r="DZ533" s="53"/>
      <c r="EA533" s="53"/>
      <c r="EB533" s="53"/>
      <c r="EC533" s="53"/>
      <c r="ED533" s="53"/>
      <c r="EE533" s="53"/>
      <c r="EF533" s="53"/>
      <c r="EG533" s="53"/>
      <c r="EH533" s="53"/>
      <c r="EI533" s="53"/>
      <c r="EJ533" s="53"/>
      <c r="EK533" s="53"/>
      <c r="EL533" s="53"/>
      <c r="EM533" s="53"/>
      <c r="EN533" s="53"/>
      <c r="EO533" s="53"/>
      <c r="EP533" s="53"/>
      <c r="EQ533" s="53"/>
      <c r="ER533" s="53"/>
      <c r="ES533" s="53"/>
      <c r="ET533" s="53"/>
      <c r="EU533" s="53"/>
      <c r="EV533" s="53"/>
      <c r="EW533" s="53"/>
      <c r="EX533" s="53"/>
      <c r="EY533" s="53"/>
      <c r="EZ533" s="53"/>
      <c r="FA533" s="53"/>
    </row>
    <row r="534" customFormat="1" spans="1:157">
      <c r="A534" s="53"/>
      <c r="B534" s="57" t="s">
        <v>16</v>
      </c>
      <c r="C534" s="57" t="s">
        <v>1462</v>
      </c>
      <c r="D534" s="57" t="s">
        <v>27</v>
      </c>
      <c r="E534" s="57" t="s">
        <v>1463</v>
      </c>
      <c r="F534" s="57" t="s">
        <v>1464</v>
      </c>
      <c r="G534" s="59" t="s">
        <v>25</v>
      </c>
      <c r="H534" s="59">
        <v>30</v>
      </c>
      <c r="I534" s="66">
        <v>11.375598</v>
      </c>
      <c r="J534" s="66">
        <f>I534*22.47%+I534</f>
        <v>13.9316948706</v>
      </c>
      <c r="K534" s="66">
        <f>J534*H534</f>
        <v>417.950846118</v>
      </c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  <c r="AA534" s="53"/>
      <c r="AB534" s="53"/>
      <c r="AC534" s="53"/>
      <c r="AD534" s="53"/>
      <c r="AE534" s="53"/>
      <c r="AF534" s="53"/>
      <c r="AG534" s="53"/>
      <c r="AH534" s="53"/>
      <c r="AI534" s="53"/>
      <c r="AJ534" s="53"/>
      <c r="AK534" s="53"/>
      <c r="AL534" s="53"/>
      <c r="AM534" s="53"/>
      <c r="AN534" s="53"/>
      <c r="AO534" s="53"/>
      <c r="AP534" s="53"/>
      <c r="AQ534" s="53"/>
      <c r="AR534" s="53"/>
      <c r="AS534" s="53"/>
      <c r="AT534" s="53"/>
      <c r="AU534" s="53"/>
      <c r="AV534" s="53"/>
      <c r="AW534" s="53"/>
      <c r="AX534" s="53"/>
      <c r="AY534" s="53"/>
      <c r="AZ534" s="53"/>
      <c r="BA534" s="53"/>
      <c r="BB534" s="53"/>
      <c r="BC534" s="53"/>
      <c r="BD534" s="53"/>
      <c r="BE534" s="53"/>
      <c r="BF534" s="53"/>
      <c r="BG534" s="53"/>
      <c r="BH534" s="53"/>
      <c r="BI534" s="53"/>
      <c r="BJ534" s="53"/>
      <c r="BK534" s="53"/>
      <c r="BL534" s="53"/>
      <c r="BM534" s="53"/>
      <c r="BN534" s="53"/>
      <c r="BO534" s="53"/>
      <c r="BP534" s="53"/>
      <c r="BQ534" s="53"/>
      <c r="BR534" s="53"/>
      <c r="BS534" s="53"/>
      <c r="BT534" s="53"/>
      <c r="BU534" s="53"/>
      <c r="BV534" s="53"/>
      <c r="BW534" s="53"/>
      <c r="BX534" s="53"/>
      <c r="BY534" s="53"/>
      <c r="BZ534" s="53"/>
      <c r="CA534" s="53"/>
      <c r="CB534" s="53"/>
      <c r="CC534" s="53"/>
      <c r="CD534" s="53"/>
      <c r="CE534" s="53"/>
      <c r="CF534" s="53"/>
      <c r="CG534" s="53"/>
      <c r="CH534" s="53"/>
      <c r="CI534" s="53"/>
      <c r="CJ534" s="53"/>
      <c r="CK534" s="53"/>
      <c r="CL534" s="53"/>
      <c r="CM534" s="53"/>
      <c r="CN534" s="53"/>
      <c r="CO534" s="53"/>
      <c r="CP534" s="53"/>
      <c r="CQ534" s="53"/>
      <c r="CR534" s="53"/>
      <c r="CS534" s="53"/>
      <c r="CT534" s="53"/>
      <c r="CU534" s="53"/>
      <c r="CV534" s="53"/>
      <c r="CW534" s="53"/>
      <c r="CX534" s="53"/>
      <c r="CY534" s="53"/>
      <c r="CZ534" s="53"/>
      <c r="DA534" s="53"/>
      <c r="DB534" s="53"/>
      <c r="DC534" s="53"/>
      <c r="DD534" s="53"/>
      <c r="DE534" s="53"/>
      <c r="DF534" s="53"/>
      <c r="DG534" s="53"/>
      <c r="DH534" s="53"/>
      <c r="DI534" s="53"/>
      <c r="DJ534" s="53"/>
      <c r="DK534" s="53"/>
      <c r="DL534" s="53"/>
      <c r="DM534" s="53"/>
      <c r="DN534" s="53"/>
      <c r="DO534" s="53"/>
      <c r="DP534" s="53"/>
      <c r="DQ534" s="53"/>
      <c r="DR534" s="53"/>
      <c r="DS534" s="53"/>
      <c r="DT534" s="53"/>
      <c r="DU534" s="53"/>
      <c r="DV534" s="53"/>
      <c r="DW534" s="53"/>
      <c r="DX534" s="53"/>
      <c r="DY534" s="53"/>
      <c r="DZ534" s="53"/>
      <c r="EA534" s="53"/>
      <c r="EB534" s="53"/>
      <c r="EC534" s="53"/>
      <c r="ED534" s="53"/>
      <c r="EE534" s="53"/>
      <c r="EF534" s="53"/>
      <c r="EG534" s="53"/>
      <c r="EH534" s="53"/>
      <c r="EI534" s="53"/>
      <c r="EJ534" s="53"/>
      <c r="EK534" s="53"/>
      <c r="EL534" s="53"/>
      <c r="EM534" s="53"/>
      <c r="EN534" s="53"/>
      <c r="EO534" s="53"/>
      <c r="EP534" s="53"/>
      <c r="EQ534" s="53"/>
      <c r="ER534" s="53"/>
      <c r="ES534" s="53"/>
      <c r="ET534" s="53"/>
      <c r="EU534" s="53"/>
      <c r="EV534" s="53"/>
      <c r="EW534" s="53"/>
      <c r="EX534" s="53"/>
      <c r="EY534" s="53"/>
      <c r="EZ534" s="53"/>
      <c r="FA534" s="53"/>
    </row>
    <row r="535" customFormat="1" spans="1:157">
      <c r="A535" s="53"/>
      <c r="B535" s="57" t="s">
        <v>16</v>
      </c>
      <c r="C535" s="57" t="s">
        <v>1465</v>
      </c>
      <c r="D535" s="57" t="s">
        <v>14</v>
      </c>
      <c r="E535" s="58" t="s">
        <v>1466</v>
      </c>
      <c r="F535" s="57" t="s">
        <v>1467</v>
      </c>
      <c r="G535" s="59" t="s">
        <v>25</v>
      </c>
      <c r="H535" s="59">
        <v>30</v>
      </c>
      <c r="I535" s="66">
        <v>10.08</v>
      </c>
      <c r="J535" s="66">
        <v>12.34</v>
      </c>
      <c r="K535" s="66">
        <v>370.2</v>
      </c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  <c r="AA535" s="53"/>
      <c r="AB535" s="53"/>
      <c r="AC535" s="53"/>
      <c r="AD535" s="53"/>
      <c r="AE535" s="53"/>
      <c r="AF535" s="53"/>
      <c r="AG535" s="53"/>
      <c r="AH535" s="53"/>
      <c r="AI535" s="53"/>
      <c r="AJ535" s="53"/>
      <c r="AK535" s="53"/>
      <c r="AL535" s="53"/>
      <c r="AM535" s="53"/>
      <c r="AN535" s="53"/>
      <c r="AO535" s="53"/>
      <c r="AP535" s="53"/>
      <c r="AQ535" s="53"/>
      <c r="AR535" s="53"/>
      <c r="AS535" s="53"/>
      <c r="AT535" s="53"/>
      <c r="AU535" s="53"/>
      <c r="AV535" s="53"/>
      <c r="AW535" s="53"/>
      <c r="AX535" s="53"/>
      <c r="AY535" s="53"/>
      <c r="AZ535" s="53"/>
      <c r="BA535" s="53"/>
      <c r="BB535" s="53"/>
      <c r="BC535" s="53"/>
      <c r="BD535" s="53"/>
      <c r="BE535" s="53"/>
      <c r="BF535" s="53"/>
      <c r="BG535" s="53"/>
      <c r="BH535" s="53"/>
      <c r="BI535" s="53"/>
      <c r="BJ535" s="53"/>
      <c r="BK535" s="53"/>
      <c r="BL535" s="53"/>
      <c r="BM535" s="53"/>
      <c r="BN535" s="53"/>
      <c r="BO535" s="53"/>
      <c r="BP535" s="53"/>
      <c r="BQ535" s="53"/>
      <c r="BR535" s="53"/>
      <c r="BS535" s="53"/>
      <c r="BT535" s="53"/>
      <c r="BU535" s="53"/>
      <c r="BV535" s="53"/>
      <c r="BW535" s="53"/>
      <c r="BX535" s="53"/>
      <c r="BY535" s="53"/>
      <c r="BZ535" s="53"/>
      <c r="CA535" s="53"/>
      <c r="CB535" s="53"/>
      <c r="CC535" s="53"/>
      <c r="CD535" s="53"/>
      <c r="CE535" s="53"/>
      <c r="CF535" s="53"/>
      <c r="CG535" s="53"/>
      <c r="CH535" s="53"/>
      <c r="CI535" s="53"/>
      <c r="CJ535" s="53"/>
      <c r="CK535" s="53"/>
      <c r="CL535" s="53"/>
      <c r="CM535" s="53"/>
      <c r="CN535" s="53"/>
      <c r="CO535" s="53"/>
      <c r="CP535" s="53"/>
      <c r="CQ535" s="53"/>
      <c r="CR535" s="53"/>
      <c r="CS535" s="53"/>
      <c r="CT535" s="53"/>
      <c r="CU535" s="53"/>
      <c r="CV535" s="53"/>
      <c r="CW535" s="53"/>
      <c r="CX535" s="53"/>
      <c r="CY535" s="53"/>
      <c r="CZ535" s="53"/>
      <c r="DA535" s="53"/>
      <c r="DB535" s="53"/>
      <c r="DC535" s="53"/>
      <c r="DD535" s="53"/>
      <c r="DE535" s="53"/>
      <c r="DF535" s="53"/>
      <c r="DG535" s="53"/>
      <c r="DH535" s="53"/>
      <c r="DI535" s="53"/>
      <c r="DJ535" s="53"/>
      <c r="DK535" s="53"/>
      <c r="DL535" s="53"/>
      <c r="DM535" s="53"/>
      <c r="DN535" s="53"/>
      <c r="DO535" s="53"/>
      <c r="DP535" s="53"/>
      <c r="DQ535" s="53"/>
      <c r="DR535" s="53"/>
      <c r="DS535" s="53"/>
      <c r="DT535" s="53"/>
      <c r="DU535" s="53"/>
      <c r="DV535" s="53"/>
      <c r="DW535" s="53"/>
      <c r="DX535" s="53"/>
      <c r="DY535" s="53"/>
      <c r="DZ535" s="53"/>
      <c r="EA535" s="53"/>
      <c r="EB535" s="53"/>
      <c r="EC535" s="53"/>
      <c r="ED535" s="53"/>
      <c r="EE535" s="53"/>
      <c r="EF535" s="53"/>
      <c r="EG535" s="53"/>
      <c r="EH535" s="53"/>
      <c r="EI535" s="53"/>
      <c r="EJ535" s="53"/>
      <c r="EK535" s="53"/>
      <c r="EL535" s="53"/>
      <c r="EM535" s="53"/>
      <c r="EN535" s="53"/>
      <c r="EO535" s="53"/>
      <c r="EP535" s="53"/>
      <c r="EQ535" s="53"/>
      <c r="ER535" s="53"/>
      <c r="ES535" s="53"/>
      <c r="ET535" s="53"/>
      <c r="EU535" s="53"/>
      <c r="EV535" s="53"/>
      <c r="EW535" s="53"/>
      <c r="EX535" s="53"/>
      <c r="EY535" s="53"/>
      <c r="EZ535" s="53"/>
      <c r="FA535" s="53"/>
    </row>
    <row r="536" customFormat="1" spans="1:157">
      <c r="A536" s="53"/>
      <c r="B536" s="57" t="s">
        <v>16</v>
      </c>
      <c r="C536" s="57" t="s">
        <v>1468</v>
      </c>
      <c r="D536" s="57" t="s">
        <v>14</v>
      </c>
      <c r="E536" s="58" t="s">
        <v>1469</v>
      </c>
      <c r="F536" s="57" t="s">
        <v>1470</v>
      </c>
      <c r="G536" s="59" t="s">
        <v>25</v>
      </c>
      <c r="H536" s="59">
        <v>27</v>
      </c>
      <c r="I536" s="66">
        <v>46.85</v>
      </c>
      <c r="J536" s="66">
        <v>57.37</v>
      </c>
      <c r="K536" s="66">
        <v>1548.99</v>
      </c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  <c r="AA536" s="53"/>
      <c r="AB536" s="53"/>
      <c r="AC536" s="53"/>
      <c r="AD536" s="53"/>
      <c r="AE536" s="53"/>
      <c r="AF536" s="53"/>
      <c r="AG536" s="53"/>
      <c r="AH536" s="53"/>
      <c r="AI536" s="53"/>
      <c r="AJ536" s="53"/>
      <c r="AK536" s="53"/>
      <c r="AL536" s="53"/>
      <c r="AM536" s="53"/>
      <c r="AN536" s="53"/>
      <c r="AO536" s="53"/>
      <c r="AP536" s="53"/>
      <c r="AQ536" s="53"/>
      <c r="AR536" s="53"/>
      <c r="AS536" s="53"/>
      <c r="AT536" s="53"/>
      <c r="AU536" s="53"/>
      <c r="AV536" s="53"/>
      <c r="AW536" s="53"/>
      <c r="AX536" s="53"/>
      <c r="AY536" s="53"/>
      <c r="AZ536" s="53"/>
      <c r="BA536" s="53"/>
      <c r="BB536" s="53"/>
      <c r="BC536" s="53"/>
      <c r="BD536" s="53"/>
      <c r="BE536" s="53"/>
      <c r="BF536" s="53"/>
      <c r="BG536" s="53"/>
      <c r="BH536" s="53"/>
      <c r="BI536" s="53"/>
      <c r="BJ536" s="53"/>
      <c r="BK536" s="53"/>
      <c r="BL536" s="53"/>
      <c r="BM536" s="53"/>
      <c r="BN536" s="53"/>
      <c r="BO536" s="53"/>
      <c r="BP536" s="53"/>
      <c r="BQ536" s="53"/>
      <c r="BR536" s="53"/>
      <c r="BS536" s="53"/>
      <c r="BT536" s="53"/>
      <c r="BU536" s="53"/>
      <c r="BV536" s="53"/>
      <c r="BW536" s="53"/>
      <c r="BX536" s="53"/>
      <c r="BY536" s="53"/>
      <c r="BZ536" s="53"/>
      <c r="CA536" s="53"/>
      <c r="CB536" s="53"/>
      <c r="CC536" s="53"/>
      <c r="CD536" s="53"/>
      <c r="CE536" s="53"/>
      <c r="CF536" s="53"/>
      <c r="CG536" s="53"/>
      <c r="CH536" s="53"/>
      <c r="CI536" s="53"/>
      <c r="CJ536" s="53"/>
      <c r="CK536" s="53"/>
      <c r="CL536" s="53"/>
      <c r="CM536" s="53"/>
      <c r="CN536" s="53"/>
      <c r="CO536" s="53"/>
      <c r="CP536" s="53"/>
      <c r="CQ536" s="53"/>
      <c r="CR536" s="53"/>
      <c r="CS536" s="53"/>
      <c r="CT536" s="53"/>
      <c r="CU536" s="53"/>
      <c r="CV536" s="53"/>
      <c r="CW536" s="53"/>
      <c r="CX536" s="53"/>
      <c r="CY536" s="53"/>
      <c r="CZ536" s="53"/>
      <c r="DA536" s="53"/>
      <c r="DB536" s="53"/>
      <c r="DC536" s="53"/>
      <c r="DD536" s="53"/>
      <c r="DE536" s="53"/>
      <c r="DF536" s="53"/>
      <c r="DG536" s="53"/>
      <c r="DH536" s="53"/>
      <c r="DI536" s="53"/>
      <c r="DJ536" s="53"/>
      <c r="DK536" s="53"/>
      <c r="DL536" s="53"/>
      <c r="DM536" s="53"/>
      <c r="DN536" s="53"/>
      <c r="DO536" s="53"/>
      <c r="DP536" s="53"/>
      <c r="DQ536" s="53"/>
      <c r="DR536" s="53"/>
      <c r="DS536" s="53"/>
      <c r="DT536" s="53"/>
      <c r="DU536" s="53"/>
      <c r="DV536" s="53"/>
      <c r="DW536" s="53"/>
      <c r="DX536" s="53"/>
      <c r="DY536" s="53"/>
      <c r="DZ536" s="53"/>
      <c r="EA536" s="53"/>
      <c r="EB536" s="53"/>
      <c r="EC536" s="53"/>
      <c r="ED536" s="53"/>
      <c r="EE536" s="53"/>
      <c r="EF536" s="53"/>
      <c r="EG536" s="53"/>
      <c r="EH536" s="53"/>
      <c r="EI536" s="53"/>
      <c r="EJ536" s="53"/>
      <c r="EK536" s="53"/>
      <c r="EL536" s="53"/>
      <c r="EM536" s="53"/>
      <c r="EN536" s="53"/>
      <c r="EO536" s="53"/>
      <c r="EP536" s="53"/>
      <c r="EQ536" s="53"/>
      <c r="ER536" s="53"/>
      <c r="ES536" s="53"/>
      <c r="ET536" s="53"/>
      <c r="EU536" s="53"/>
      <c r="EV536" s="53"/>
      <c r="EW536" s="53"/>
      <c r="EX536" s="53"/>
      <c r="EY536" s="53"/>
      <c r="EZ536" s="53"/>
      <c r="FA536" s="53"/>
    </row>
    <row r="537" customFormat="1" spans="1:157">
      <c r="A537" s="53"/>
      <c r="B537" s="57" t="s">
        <v>16</v>
      </c>
      <c r="C537" s="57" t="s">
        <v>1471</v>
      </c>
      <c r="D537" s="57" t="s">
        <v>14</v>
      </c>
      <c r="E537" s="58" t="s">
        <v>1472</v>
      </c>
      <c r="F537" s="57" t="s">
        <v>1473</v>
      </c>
      <c r="G537" s="59" t="s">
        <v>25</v>
      </c>
      <c r="H537" s="59">
        <v>14</v>
      </c>
      <c r="I537" s="66">
        <v>52.99</v>
      </c>
      <c r="J537" s="66">
        <v>64.89</v>
      </c>
      <c r="K537" s="66">
        <v>908.46</v>
      </c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  <c r="AA537" s="53"/>
      <c r="AB537" s="53"/>
      <c r="AC537" s="53"/>
      <c r="AD537" s="53"/>
      <c r="AE537" s="53"/>
      <c r="AF537" s="53"/>
      <c r="AG537" s="53"/>
      <c r="AH537" s="53"/>
      <c r="AI537" s="53"/>
      <c r="AJ537" s="53"/>
      <c r="AK537" s="53"/>
      <c r="AL537" s="53"/>
      <c r="AM537" s="53"/>
      <c r="AN537" s="53"/>
      <c r="AO537" s="53"/>
      <c r="AP537" s="53"/>
      <c r="AQ537" s="53"/>
      <c r="AR537" s="53"/>
      <c r="AS537" s="53"/>
      <c r="AT537" s="53"/>
      <c r="AU537" s="53"/>
      <c r="AV537" s="53"/>
      <c r="AW537" s="53"/>
      <c r="AX537" s="53"/>
      <c r="AY537" s="53"/>
      <c r="AZ537" s="53"/>
      <c r="BA537" s="53"/>
      <c r="BB537" s="53"/>
      <c r="BC537" s="53"/>
      <c r="BD537" s="53"/>
      <c r="BE537" s="53"/>
      <c r="BF537" s="53"/>
      <c r="BG537" s="53"/>
      <c r="BH537" s="53"/>
      <c r="BI537" s="53"/>
      <c r="BJ537" s="53"/>
      <c r="BK537" s="53"/>
      <c r="BL537" s="53"/>
      <c r="BM537" s="53"/>
      <c r="BN537" s="53"/>
      <c r="BO537" s="53"/>
      <c r="BP537" s="53"/>
      <c r="BQ537" s="53"/>
      <c r="BR537" s="53"/>
      <c r="BS537" s="53"/>
      <c r="BT537" s="53"/>
      <c r="BU537" s="53"/>
      <c r="BV537" s="53"/>
      <c r="BW537" s="53"/>
      <c r="BX537" s="53"/>
      <c r="BY537" s="53"/>
      <c r="BZ537" s="53"/>
      <c r="CA537" s="53"/>
      <c r="CB537" s="53"/>
      <c r="CC537" s="53"/>
      <c r="CD537" s="53"/>
      <c r="CE537" s="53"/>
      <c r="CF537" s="53"/>
      <c r="CG537" s="53"/>
      <c r="CH537" s="53"/>
      <c r="CI537" s="53"/>
      <c r="CJ537" s="53"/>
      <c r="CK537" s="53"/>
      <c r="CL537" s="53"/>
      <c r="CM537" s="53"/>
      <c r="CN537" s="53"/>
      <c r="CO537" s="53"/>
      <c r="CP537" s="53"/>
      <c r="CQ537" s="53"/>
      <c r="CR537" s="53"/>
      <c r="CS537" s="53"/>
      <c r="CT537" s="53"/>
      <c r="CU537" s="53"/>
      <c r="CV537" s="53"/>
      <c r="CW537" s="53"/>
      <c r="CX537" s="53"/>
      <c r="CY537" s="53"/>
      <c r="CZ537" s="53"/>
      <c r="DA537" s="53"/>
      <c r="DB537" s="53"/>
      <c r="DC537" s="53"/>
      <c r="DD537" s="53"/>
      <c r="DE537" s="53"/>
      <c r="DF537" s="53"/>
      <c r="DG537" s="53"/>
      <c r="DH537" s="53"/>
      <c r="DI537" s="53"/>
      <c r="DJ537" s="53"/>
      <c r="DK537" s="53"/>
      <c r="DL537" s="53"/>
      <c r="DM537" s="53"/>
      <c r="DN537" s="53"/>
      <c r="DO537" s="53"/>
      <c r="DP537" s="53"/>
      <c r="DQ537" s="53"/>
      <c r="DR537" s="53"/>
      <c r="DS537" s="53"/>
      <c r="DT537" s="53"/>
      <c r="DU537" s="53"/>
      <c r="DV537" s="53"/>
      <c r="DW537" s="53"/>
      <c r="DX537" s="53"/>
      <c r="DY537" s="53"/>
      <c r="DZ537" s="53"/>
      <c r="EA537" s="53"/>
      <c r="EB537" s="53"/>
      <c r="EC537" s="53"/>
      <c r="ED537" s="53"/>
      <c r="EE537" s="53"/>
      <c r="EF537" s="53"/>
      <c r="EG537" s="53"/>
      <c r="EH537" s="53"/>
      <c r="EI537" s="53"/>
      <c r="EJ537" s="53"/>
      <c r="EK537" s="53"/>
      <c r="EL537" s="53"/>
      <c r="EM537" s="53"/>
      <c r="EN537" s="53"/>
      <c r="EO537" s="53"/>
      <c r="EP537" s="53"/>
      <c r="EQ537" s="53"/>
      <c r="ER537" s="53"/>
      <c r="ES537" s="53"/>
      <c r="ET537" s="53"/>
      <c r="EU537" s="53"/>
      <c r="EV537" s="53"/>
      <c r="EW537" s="53"/>
      <c r="EX537" s="53"/>
      <c r="EY537" s="53"/>
      <c r="EZ537" s="53"/>
      <c r="FA537" s="53"/>
    </row>
    <row r="538" customFormat="1" spans="1:157">
      <c r="A538" s="53"/>
      <c r="B538" s="57" t="s">
        <v>16</v>
      </c>
      <c r="C538" s="57" t="s">
        <v>1474</v>
      </c>
      <c r="D538" s="57" t="s">
        <v>14</v>
      </c>
      <c r="E538" s="58" t="s">
        <v>1475</v>
      </c>
      <c r="F538" s="57" t="s">
        <v>1476</v>
      </c>
      <c r="G538" s="59" t="s">
        <v>25</v>
      </c>
      <c r="H538" s="59">
        <v>1</v>
      </c>
      <c r="I538" s="66">
        <v>47.66</v>
      </c>
      <c r="J538" s="66">
        <v>58.36</v>
      </c>
      <c r="K538" s="66">
        <v>58.36</v>
      </c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  <c r="AA538" s="53"/>
      <c r="AB538" s="53"/>
      <c r="AC538" s="53"/>
      <c r="AD538" s="53"/>
      <c r="AE538" s="53"/>
      <c r="AF538" s="53"/>
      <c r="AG538" s="53"/>
      <c r="AH538" s="53"/>
      <c r="AI538" s="53"/>
      <c r="AJ538" s="53"/>
      <c r="AK538" s="53"/>
      <c r="AL538" s="53"/>
      <c r="AM538" s="53"/>
      <c r="AN538" s="53"/>
      <c r="AO538" s="53"/>
      <c r="AP538" s="53"/>
      <c r="AQ538" s="53"/>
      <c r="AR538" s="53"/>
      <c r="AS538" s="53"/>
      <c r="AT538" s="53"/>
      <c r="AU538" s="53"/>
      <c r="AV538" s="53"/>
      <c r="AW538" s="53"/>
      <c r="AX538" s="53"/>
      <c r="AY538" s="53"/>
      <c r="AZ538" s="53"/>
      <c r="BA538" s="53"/>
      <c r="BB538" s="53"/>
      <c r="BC538" s="53"/>
      <c r="BD538" s="53"/>
      <c r="BE538" s="53"/>
      <c r="BF538" s="53"/>
      <c r="BG538" s="53"/>
      <c r="BH538" s="53"/>
      <c r="BI538" s="53"/>
      <c r="BJ538" s="53"/>
      <c r="BK538" s="53"/>
      <c r="BL538" s="53"/>
      <c r="BM538" s="53"/>
      <c r="BN538" s="53"/>
      <c r="BO538" s="53"/>
      <c r="BP538" s="53"/>
      <c r="BQ538" s="53"/>
      <c r="BR538" s="53"/>
      <c r="BS538" s="53"/>
      <c r="BT538" s="53"/>
      <c r="BU538" s="53"/>
      <c r="BV538" s="53"/>
      <c r="BW538" s="53"/>
      <c r="BX538" s="53"/>
      <c r="BY538" s="53"/>
      <c r="BZ538" s="53"/>
      <c r="CA538" s="53"/>
      <c r="CB538" s="53"/>
      <c r="CC538" s="53"/>
      <c r="CD538" s="53"/>
      <c r="CE538" s="53"/>
      <c r="CF538" s="53"/>
      <c r="CG538" s="53"/>
      <c r="CH538" s="53"/>
      <c r="CI538" s="53"/>
      <c r="CJ538" s="53"/>
      <c r="CK538" s="53"/>
      <c r="CL538" s="53"/>
      <c r="CM538" s="53"/>
      <c r="CN538" s="53"/>
      <c r="CO538" s="53"/>
      <c r="CP538" s="53"/>
      <c r="CQ538" s="53"/>
      <c r="CR538" s="53"/>
      <c r="CS538" s="53"/>
      <c r="CT538" s="53"/>
      <c r="CU538" s="53"/>
      <c r="CV538" s="53"/>
      <c r="CW538" s="53"/>
      <c r="CX538" s="53"/>
      <c r="CY538" s="53"/>
      <c r="CZ538" s="53"/>
      <c r="DA538" s="53"/>
      <c r="DB538" s="53"/>
      <c r="DC538" s="53"/>
      <c r="DD538" s="53"/>
      <c r="DE538" s="53"/>
      <c r="DF538" s="53"/>
      <c r="DG538" s="53"/>
      <c r="DH538" s="53"/>
      <c r="DI538" s="53"/>
      <c r="DJ538" s="53"/>
      <c r="DK538" s="53"/>
      <c r="DL538" s="53"/>
      <c r="DM538" s="53"/>
      <c r="DN538" s="53"/>
      <c r="DO538" s="53"/>
      <c r="DP538" s="53"/>
      <c r="DQ538" s="53"/>
      <c r="DR538" s="53"/>
      <c r="DS538" s="53"/>
      <c r="DT538" s="53"/>
      <c r="DU538" s="53"/>
      <c r="DV538" s="53"/>
      <c r="DW538" s="53"/>
      <c r="DX538" s="53"/>
      <c r="DY538" s="53"/>
      <c r="DZ538" s="53"/>
      <c r="EA538" s="53"/>
      <c r="EB538" s="53"/>
      <c r="EC538" s="53"/>
      <c r="ED538" s="53"/>
      <c r="EE538" s="53"/>
      <c r="EF538" s="53"/>
      <c r="EG538" s="53"/>
      <c r="EH538" s="53"/>
      <c r="EI538" s="53"/>
      <c r="EJ538" s="53"/>
      <c r="EK538" s="53"/>
      <c r="EL538" s="53"/>
      <c r="EM538" s="53"/>
      <c r="EN538" s="53"/>
      <c r="EO538" s="53"/>
      <c r="EP538" s="53"/>
      <c r="EQ538" s="53"/>
      <c r="ER538" s="53"/>
      <c r="ES538" s="53"/>
      <c r="ET538" s="53"/>
      <c r="EU538" s="53"/>
      <c r="EV538" s="53"/>
      <c r="EW538" s="53"/>
      <c r="EX538" s="53"/>
      <c r="EY538" s="53"/>
      <c r="EZ538" s="53"/>
      <c r="FA538" s="53"/>
    </row>
    <row r="539" customFormat="1" spans="1:157">
      <c r="A539" s="53"/>
      <c r="B539" s="57" t="s">
        <v>16</v>
      </c>
      <c r="C539" s="57" t="s">
        <v>1477</v>
      </c>
      <c r="D539" s="57" t="s">
        <v>14</v>
      </c>
      <c r="E539" s="58" t="s">
        <v>1478</v>
      </c>
      <c r="F539" s="57" t="s">
        <v>1479</v>
      </c>
      <c r="G539" s="59" t="s">
        <v>25</v>
      </c>
      <c r="H539" s="59">
        <v>7</v>
      </c>
      <c r="I539" s="66">
        <v>60.95</v>
      </c>
      <c r="J539" s="66">
        <v>74.64</v>
      </c>
      <c r="K539" s="66">
        <v>522.48</v>
      </c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  <c r="AA539" s="53"/>
      <c r="AB539" s="53"/>
      <c r="AC539" s="53"/>
      <c r="AD539" s="53"/>
      <c r="AE539" s="53"/>
      <c r="AF539" s="53"/>
      <c r="AG539" s="53"/>
      <c r="AH539" s="53"/>
      <c r="AI539" s="53"/>
      <c r="AJ539" s="53"/>
      <c r="AK539" s="53"/>
      <c r="AL539" s="53"/>
      <c r="AM539" s="53"/>
      <c r="AN539" s="53"/>
      <c r="AO539" s="53"/>
      <c r="AP539" s="53"/>
      <c r="AQ539" s="53"/>
      <c r="AR539" s="53"/>
      <c r="AS539" s="53"/>
      <c r="AT539" s="53"/>
      <c r="AU539" s="53"/>
      <c r="AV539" s="53"/>
      <c r="AW539" s="53"/>
      <c r="AX539" s="53"/>
      <c r="AY539" s="53"/>
      <c r="AZ539" s="53"/>
      <c r="BA539" s="53"/>
      <c r="BB539" s="53"/>
      <c r="BC539" s="53"/>
      <c r="BD539" s="53"/>
      <c r="BE539" s="53"/>
      <c r="BF539" s="53"/>
      <c r="BG539" s="53"/>
      <c r="BH539" s="53"/>
      <c r="BI539" s="53"/>
      <c r="BJ539" s="53"/>
      <c r="BK539" s="53"/>
      <c r="BL539" s="53"/>
      <c r="BM539" s="53"/>
      <c r="BN539" s="53"/>
      <c r="BO539" s="53"/>
      <c r="BP539" s="53"/>
      <c r="BQ539" s="53"/>
      <c r="BR539" s="53"/>
      <c r="BS539" s="53"/>
      <c r="BT539" s="53"/>
      <c r="BU539" s="53"/>
      <c r="BV539" s="53"/>
      <c r="BW539" s="53"/>
      <c r="BX539" s="53"/>
      <c r="BY539" s="53"/>
      <c r="BZ539" s="53"/>
      <c r="CA539" s="53"/>
      <c r="CB539" s="53"/>
      <c r="CC539" s="53"/>
      <c r="CD539" s="53"/>
      <c r="CE539" s="53"/>
      <c r="CF539" s="53"/>
      <c r="CG539" s="53"/>
      <c r="CH539" s="53"/>
      <c r="CI539" s="53"/>
      <c r="CJ539" s="53"/>
      <c r="CK539" s="53"/>
      <c r="CL539" s="53"/>
      <c r="CM539" s="53"/>
      <c r="CN539" s="53"/>
      <c r="CO539" s="53"/>
      <c r="CP539" s="53"/>
      <c r="CQ539" s="53"/>
      <c r="CR539" s="53"/>
      <c r="CS539" s="53"/>
      <c r="CT539" s="53"/>
      <c r="CU539" s="53"/>
      <c r="CV539" s="53"/>
      <c r="CW539" s="53"/>
      <c r="CX539" s="53"/>
      <c r="CY539" s="53"/>
      <c r="CZ539" s="53"/>
      <c r="DA539" s="53"/>
      <c r="DB539" s="53"/>
      <c r="DC539" s="53"/>
      <c r="DD539" s="53"/>
      <c r="DE539" s="53"/>
      <c r="DF539" s="53"/>
      <c r="DG539" s="53"/>
      <c r="DH539" s="53"/>
      <c r="DI539" s="53"/>
      <c r="DJ539" s="53"/>
      <c r="DK539" s="53"/>
      <c r="DL539" s="53"/>
      <c r="DM539" s="53"/>
      <c r="DN539" s="53"/>
      <c r="DO539" s="53"/>
      <c r="DP539" s="53"/>
      <c r="DQ539" s="53"/>
      <c r="DR539" s="53"/>
      <c r="DS539" s="53"/>
      <c r="DT539" s="53"/>
      <c r="DU539" s="53"/>
      <c r="DV539" s="53"/>
      <c r="DW539" s="53"/>
      <c r="DX539" s="53"/>
      <c r="DY539" s="53"/>
      <c r="DZ539" s="53"/>
      <c r="EA539" s="53"/>
      <c r="EB539" s="53"/>
      <c r="EC539" s="53"/>
      <c r="ED539" s="53"/>
      <c r="EE539" s="53"/>
      <c r="EF539" s="53"/>
      <c r="EG539" s="53"/>
      <c r="EH539" s="53"/>
      <c r="EI539" s="53"/>
      <c r="EJ539" s="53"/>
      <c r="EK539" s="53"/>
      <c r="EL539" s="53"/>
      <c r="EM539" s="53"/>
      <c r="EN539" s="53"/>
      <c r="EO539" s="53"/>
      <c r="EP539" s="53"/>
      <c r="EQ539" s="53"/>
      <c r="ER539" s="53"/>
      <c r="ES539" s="53"/>
      <c r="ET539" s="53"/>
      <c r="EU539" s="53"/>
      <c r="EV539" s="53"/>
      <c r="EW539" s="53"/>
      <c r="EX539" s="53"/>
      <c r="EY539" s="53"/>
      <c r="EZ539" s="53"/>
      <c r="FA539" s="53"/>
    </row>
    <row r="540" customFormat="1" spans="1:157">
      <c r="A540" s="53"/>
      <c r="B540" s="57" t="s">
        <v>16</v>
      </c>
      <c r="C540" s="57" t="s">
        <v>1480</v>
      </c>
      <c r="D540" s="57" t="s">
        <v>14</v>
      </c>
      <c r="E540" s="58" t="s">
        <v>1481</v>
      </c>
      <c r="F540" s="57" t="s">
        <v>1482</v>
      </c>
      <c r="G540" s="59" t="s">
        <v>25</v>
      </c>
      <c r="H540" s="59">
        <v>135</v>
      </c>
      <c r="I540" s="66">
        <v>32.8</v>
      </c>
      <c r="J540" s="66">
        <v>40.17</v>
      </c>
      <c r="K540" s="66">
        <v>5422.95</v>
      </c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  <c r="AA540" s="53"/>
      <c r="AB540" s="53"/>
      <c r="AC540" s="53"/>
      <c r="AD540" s="53"/>
      <c r="AE540" s="53"/>
      <c r="AF540" s="53"/>
      <c r="AG540" s="53"/>
      <c r="AH540" s="53"/>
      <c r="AI540" s="53"/>
      <c r="AJ540" s="53"/>
      <c r="AK540" s="53"/>
      <c r="AL540" s="53"/>
      <c r="AM540" s="53"/>
      <c r="AN540" s="53"/>
      <c r="AO540" s="53"/>
      <c r="AP540" s="53"/>
      <c r="AQ540" s="53"/>
      <c r="AR540" s="53"/>
      <c r="AS540" s="53"/>
      <c r="AT540" s="53"/>
      <c r="AU540" s="53"/>
      <c r="AV540" s="53"/>
      <c r="AW540" s="53"/>
      <c r="AX540" s="53"/>
      <c r="AY540" s="53"/>
      <c r="AZ540" s="53"/>
      <c r="BA540" s="53"/>
      <c r="BB540" s="53"/>
      <c r="BC540" s="53"/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3"/>
      <c r="DE540" s="53"/>
      <c r="DF540" s="53"/>
      <c r="DG540" s="53"/>
      <c r="DH540" s="53"/>
      <c r="DI540" s="53"/>
      <c r="DJ540" s="53"/>
      <c r="DK540" s="53"/>
      <c r="DL540" s="53"/>
      <c r="DM540" s="53"/>
      <c r="DN540" s="53"/>
      <c r="DO540" s="53"/>
      <c r="DP540" s="53"/>
      <c r="DQ540" s="53"/>
      <c r="DR540" s="53"/>
      <c r="DS540" s="53"/>
      <c r="DT540" s="53"/>
      <c r="DU540" s="53"/>
      <c r="DV540" s="53"/>
      <c r="DW540" s="53"/>
      <c r="DX540" s="53"/>
      <c r="DY540" s="53"/>
      <c r="DZ540" s="53"/>
      <c r="EA540" s="53"/>
      <c r="EB540" s="53"/>
      <c r="EC540" s="53"/>
      <c r="ED540" s="53"/>
      <c r="EE540" s="53"/>
      <c r="EF540" s="53"/>
      <c r="EG540" s="53"/>
      <c r="EH540" s="53"/>
      <c r="EI540" s="53"/>
      <c r="EJ540" s="53"/>
      <c r="EK540" s="53"/>
      <c r="EL540" s="53"/>
      <c r="EM540" s="53"/>
      <c r="EN540" s="53"/>
      <c r="EO540" s="53"/>
      <c r="EP540" s="53"/>
      <c r="EQ540" s="53"/>
      <c r="ER540" s="53"/>
      <c r="ES540" s="53"/>
      <c r="ET540" s="53"/>
      <c r="EU540" s="53"/>
      <c r="EV540" s="53"/>
      <c r="EW540" s="53"/>
      <c r="EX540" s="53"/>
      <c r="EY540" s="53"/>
      <c r="EZ540" s="53"/>
      <c r="FA540" s="53"/>
    </row>
    <row r="541" customFormat="1" spans="1:157">
      <c r="A541" s="53"/>
      <c r="B541" s="57" t="s">
        <v>16</v>
      </c>
      <c r="C541" s="57" t="s">
        <v>1483</v>
      </c>
      <c r="D541" s="57" t="s">
        <v>14</v>
      </c>
      <c r="E541" s="58" t="s">
        <v>1484</v>
      </c>
      <c r="F541" s="57" t="s">
        <v>1485</v>
      </c>
      <c r="G541" s="59" t="s">
        <v>25</v>
      </c>
      <c r="H541" s="59">
        <v>10</v>
      </c>
      <c r="I541" s="66">
        <v>34.36</v>
      </c>
      <c r="J541" s="66">
        <v>42.08</v>
      </c>
      <c r="K541" s="66">
        <v>420.8</v>
      </c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  <c r="AA541" s="53"/>
      <c r="AB541" s="53"/>
      <c r="AC541" s="53"/>
      <c r="AD541" s="53"/>
      <c r="AE541" s="53"/>
      <c r="AF541" s="53"/>
      <c r="AG541" s="53"/>
      <c r="AH541" s="53"/>
      <c r="AI541" s="53"/>
      <c r="AJ541" s="53"/>
      <c r="AK541" s="53"/>
      <c r="AL541" s="53"/>
      <c r="AM541" s="53"/>
      <c r="AN541" s="53"/>
      <c r="AO541" s="53"/>
      <c r="AP541" s="53"/>
      <c r="AQ541" s="53"/>
      <c r="AR541" s="53"/>
      <c r="AS541" s="53"/>
      <c r="AT541" s="53"/>
      <c r="AU541" s="53"/>
      <c r="AV541" s="53"/>
      <c r="AW541" s="53"/>
      <c r="AX541" s="53"/>
      <c r="AY541" s="53"/>
      <c r="AZ541" s="53"/>
      <c r="BA541" s="53"/>
      <c r="BB541" s="53"/>
      <c r="BC541" s="53"/>
      <c r="BD541" s="53"/>
      <c r="BE541" s="53"/>
      <c r="BF541" s="53"/>
      <c r="BG541" s="53"/>
      <c r="BH541" s="53"/>
      <c r="BI541" s="53"/>
      <c r="BJ541" s="53"/>
      <c r="BK541" s="53"/>
      <c r="BL541" s="53"/>
      <c r="BM541" s="53"/>
      <c r="BN541" s="53"/>
      <c r="BO541" s="53"/>
      <c r="BP541" s="53"/>
      <c r="BQ541" s="53"/>
      <c r="BR541" s="53"/>
      <c r="BS541" s="53"/>
      <c r="BT541" s="53"/>
      <c r="BU541" s="53"/>
      <c r="BV541" s="53"/>
      <c r="BW541" s="53"/>
      <c r="BX541" s="53"/>
      <c r="BY541" s="53"/>
      <c r="BZ541" s="53"/>
      <c r="CA541" s="53"/>
      <c r="CB541" s="53"/>
      <c r="CC541" s="53"/>
      <c r="CD541" s="53"/>
      <c r="CE541" s="53"/>
      <c r="CF541" s="53"/>
      <c r="CG541" s="53"/>
      <c r="CH541" s="53"/>
      <c r="CI541" s="53"/>
      <c r="CJ541" s="53"/>
      <c r="CK541" s="53"/>
      <c r="CL541" s="53"/>
      <c r="CM541" s="53"/>
      <c r="CN541" s="53"/>
      <c r="CO541" s="53"/>
      <c r="CP541" s="53"/>
      <c r="CQ541" s="53"/>
      <c r="CR541" s="53"/>
      <c r="CS541" s="53"/>
      <c r="CT541" s="53"/>
      <c r="CU541" s="53"/>
      <c r="CV541" s="53"/>
      <c r="CW541" s="53"/>
      <c r="CX541" s="53"/>
      <c r="CY541" s="53"/>
      <c r="CZ541" s="53"/>
      <c r="DA541" s="53"/>
      <c r="DB541" s="53"/>
      <c r="DC541" s="53"/>
      <c r="DD541" s="53"/>
      <c r="DE541" s="53"/>
      <c r="DF541" s="53"/>
      <c r="DG541" s="53"/>
      <c r="DH541" s="53"/>
      <c r="DI541" s="53"/>
      <c r="DJ541" s="53"/>
      <c r="DK541" s="53"/>
      <c r="DL541" s="53"/>
      <c r="DM541" s="53"/>
      <c r="DN541" s="53"/>
      <c r="DO541" s="53"/>
      <c r="DP541" s="53"/>
      <c r="DQ541" s="53"/>
      <c r="DR541" s="53"/>
      <c r="DS541" s="53"/>
      <c r="DT541" s="53"/>
      <c r="DU541" s="53"/>
      <c r="DV541" s="53"/>
      <c r="DW541" s="53"/>
      <c r="DX541" s="53"/>
      <c r="DY541" s="53"/>
      <c r="DZ541" s="53"/>
      <c r="EA541" s="53"/>
      <c r="EB541" s="53"/>
      <c r="EC541" s="53"/>
      <c r="ED541" s="53"/>
      <c r="EE541" s="53"/>
      <c r="EF541" s="53"/>
      <c r="EG541" s="53"/>
      <c r="EH541" s="53"/>
      <c r="EI541" s="53"/>
      <c r="EJ541" s="53"/>
      <c r="EK541" s="53"/>
      <c r="EL541" s="53"/>
      <c r="EM541" s="53"/>
      <c r="EN541" s="53"/>
      <c r="EO541" s="53"/>
      <c r="EP541" s="53"/>
      <c r="EQ541" s="53"/>
      <c r="ER541" s="53"/>
      <c r="ES541" s="53"/>
      <c r="ET541" s="53"/>
      <c r="EU541" s="53"/>
      <c r="EV541" s="53"/>
      <c r="EW541" s="53"/>
      <c r="EX541" s="53"/>
      <c r="EY541" s="53"/>
      <c r="EZ541" s="53"/>
      <c r="FA541" s="53"/>
    </row>
    <row r="542" spans="2:11">
      <c r="B542" s="50" t="s">
        <v>72</v>
      </c>
      <c r="C542" s="50" t="s">
        <v>1486</v>
      </c>
      <c r="D542" s="50" t="s">
        <v>14</v>
      </c>
      <c r="E542" s="51"/>
      <c r="F542" s="50" t="s">
        <v>1487</v>
      </c>
      <c r="G542" s="52" t="s">
        <v>11</v>
      </c>
      <c r="H542" s="52">
        <v>0</v>
      </c>
      <c r="I542" s="64">
        <v>0</v>
      </c>
      <c r="J542" s="64">
        <f>I542*22.47%+I542</f>
        <v>0</v>
      </c>
      <c r="K542" s="64">
        <f>SUM(K543:K563)</f>
        <v>18643.9673278794</v>
      </c>
    </row>
    <row r="543" customFormat="1" spans="1:157">
      <c r="A543" s="53"/>
      <c r="B543" s="57" t="s">
        <v>16</v>
      </c>
      <c r="C543" s="57" t="s">
        <v>1488</v>
      </c>
      <c r="D543" s="57" t="s">
        <v>14</v>
      </c>
      <c r="E543" s="58" t="s">
        <v>1489</v>
      </c>
      <c r="F543" s="57" t="s">
        <v>1490</v>
      </c>
      <c r="G543" s="59" t="s">
        <v>25</v>
      </c>
      <c r="H543" s="59">
        <v>2</v>
      </c>
      <c r="I543" s="66">
        <v>72.56</v>
      </c>
      <c r="J543" s="66">
        <v>88.86</v>
      </c>
      <c r="K543" s="66">
        <v>177.72</v>
      </c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  <c r="AA543" s="53"/>
      <c r="AB543" s="53"/>
      <c r="AC543" s="53"/>
      <c r="AD543" s="53"/>
      <c r="AE543" s="53"/>
      <c r="AF543" s="53"/>
      <c r="AG543" s="53"/>
      <c r="AH543" s="53"/>
      <c r="AI543" s="53"/>
      <c r="AJ543" s="53"/>
      <c r="AK543" s="53"/>
      <c r="AL543" s="53"/>
      <c r="AM543" s="53"/>
      <c r="AN543" s="53"/>
      <c r="AO543" s="53"/>
      <c r="AP543" s="53"/>
      <c r="AQ543" s="53"/>
      <c r="AR543" s="53"/>
      <c r="AS543" s="53"/>
      <c r="AT543" s="53"/>
      <c r="AU543" s="53"/>
      <c r="AV543" s="53"/>
      <c r="AW543" s="53"/>
      <c r="AX543" s="53"/>
      <c r="AY543" s="53"/>
      <c r="AZ543" s="53"/>
      <c r="BA543" s="53"/>
      <c r="BB543" s="53"/>
      <c r="BC543" s="53"/>
      <c r="BD543" s="53"/>
      <c r="BE543" s="53"/>
      <c r="BF543" s="53"/>
      <c r="BG543" s="53"/>
      <c r="BH543" s="53"/>
      <c r="BI543" s="53"/>
      <c r="BJ543" s="53"/>
      <c r="BK543" s="53"/>
      <c r="BL543" s="53"/>
      <c r="BM543" s="53"/>
      <c r="BN543" s="53"/>
      <c r="BO543" s="53"/>
      <c r="BP543" s="53"/>
      <c r="BQ543" s="53"/>
      <c r="BR543" s="53"/>
      <c r="BS543" s="53"/>
      <c r="BT543" s="53"/>
      <c r="BU543" s="53"/>
      <c r="BV543" s="53"/>
      <c r="BW543" s="53"/>
      <c r="BX543" s="53"/>
      <c r="BY543" s="53"/>
      <c r="BZ543" s="53"/>
      <c r="CA543" s="53"/>
      <c r="CB543" s="53"/>
      <c r="CC543" s="53"/>
      <c r="CD543" s="53"/>
      <c r="CE543" s="53"/>
      <c r="CF543" s="53"/>
      <c r="CG543" s="53"/>
      <c r="CH543" s="53"/>
      <c r="CI543" s="53"/>
      <c r="CJ543" s="53"/>
      <c r="CK543" s="53"/>
      <c r="CL543" s="53"/>
      <c r="CM543" s="53"/>
      <c r="CN543" s="53"/>
      <c r="CO543" s="53"/>
      <c r="CP543" s="53"/>
      <c r="CQ543" s="53"/>
      <c r="CR543" s="53"/>
      <c r="CS543" s="53"/>
      <c r="CT543" s="53"/>
      <c r="CU543" s="53"/>
      <c r="CV543" s="53"/>
      <c r="CW543" s="53"/>
      <c r="CX543" s="53"/>
      <c r="CY543" s="53"/>
      <c r="CZ543" s="53"/>
      <c r="DA543" s="53"/>
      <c r="DB543" s="53"/>
      <c r="DC543" s="53"/>
      <c r="DD543" s="53"/>
      <c r="DE543" s="53"/>
      <c r="DF543" s="53"/>
      <c r="DG543" s="53"/>
      <c r="DH543" s="53"/>
      <c r="DI543" s="53"/>
      <c r="DJ543" s="53"/>
      <c r="DK543" s="53"/>
      <c r="DL543" s="53"/>
      <c r="DM543" s="53"/>
      <c r="DN543" s="53"/>
      <c r="DO543" s="53"/>
      <c r="DP543" s="53"/>
      <c r="DQ543" s="53"/>
      <c r="DR543" s="53"/>
      <c r="DS543" s="53"/>
      <c r="DT543" s="53"/>
      <c r="DU543" s="53"/>
      <c r="DV543" s="53"/>
      <c r="DW543" s="53"/>
      <c r="DX543" s="53"/>
      <c r="DY543" s="53"/>
      <c r="DZ543" s="53"/>
      <c r="EA543" s="53"/>
      <c r="EB543" s="53"/>
      <c r="EC543" s="53"/>
      <c r="ED543" s="53"/>
      <c r="EE543" s="53"/>
      <c r="EF543" s="53"/>
      <c r="EG543" s="53"/>
      <c r="EH543" s="53"/>
      <c r="EI543" s="53"/>
      <c r="EJ543" s="53"/>
      <c r="EK543" s="53"/>
      <c r="EL543" s="53"/>
      <c r="EM543" s="53"/>
      <c r="EN543" s="53"/>
      <c r="EO543" s="53"/>
      <c r="EP543" s="53"/>
      <c r="EQ543" s="53"/>
      <c r="ER543" s="53"/>
      <c r="ES543" s="53"/>
      <c r="ET543" s="53"/>
      <c r="EU543" s="53"/>
      <c r="EV543" s="53"/>
      <c r="EW543" s="53"/>
      <c r="EX543" s="53"/>
      <c r="EY543" s="53"/>
      <c r="EZ543" s="53"/>
      <c r="FA543" s="53"/>
    </row>
    <row r="544" customFormat="1" spans="1:157">
      <c r="A544" s="53"/>
      <c r="B544" s="57" t="s">
        <v>16</v>
      </c>
      <c r="C544" s="57" t="s">
        <v>1491</v>
      </c>
      <c r="D544" s="57" t="s">
        <v>14</v>
      </c>
      <c r="E544" s="58" t="s">
        <v>1492</v>
      </c>
      <c r="F544" s="57" t="s">
        <v>1493</v>
      </c>
      <c r="G544" s="59" t="s">
        <v>25</v>
      </c>
      <c r="H544" s="59">
        <v>46</v>
      </c>
      <c r="I544" s="66">
        <v>12.02</v>
      </c>
      <c r="J544" s="66">
        <v>14.72</v>
      </c>
      <c r="K544" s="66">
        <v>677.12</v>
      </c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  <c r="AA544" s="53"/>
      <c r="AB544" s="53"/>
      <c r="AC544" s="53"/>
      <c r="AD544" s="53"/>
      <c r="AE544" s="53"/>
      <c r="AF544" s="53"/>
      <c r="AG544" s="53"/>
      <c r="AH544" s="53"/>
      <c r="AI544" s="53"/>
      <c r="AJ544" s="53"/>
      <c r="AK544" s="53"/>
      <c r="AL544" s="53"/>
      <c r="AM544" s="53"/>
      <c r="AN544" s="53"/>
      <c r="AO544" s="53"/>
      <c r="AP544" s="53"/>
      <c r="AQ544" s="53"/>
      <c r="AR544" s="53"/>
      <c r="AS544" s="53"/>
      <c r="AT544" s="53"/>
      <c r="AU544" s="53"/>
      <c r="AV544" s="53"/>
      <c r="AW544" s="53"/>
      <c r="AX544" s="53"/>
      <c r="AY544" s="53"/>
      <c r="AZ544" s="53"/>
      <c r="BA544" s="53"/>
      <c r="BB544" s="53"/>
      <c r="BC544" s="53"/>
      <c r="BD544" s="53"/>
      <c r="BE544" s="53"/>
      <c r="BF544" s="53"/>
      <c r="BG544" s="53"/>
      <c r="BH544" s="53"/>
      <c r="BI544" s="53"/>
      <c r="BJ544" s="53"/>
      <c r="BK544" s="53"/>
      <c r="BL544" s="53"/>
      <c r="BM544" s="53"/>
      <c r="BN544" s="53"/>
      <c r="BO544" s="53"/>
      <c r="BP544" s="53"/>
      <c r="BQ544" s="53"/>
      <c r="BR544" s="53"/>
      <c r="BS544" s="53"/>
      <c r="BT544" s="53"/>
      <c r="BU544" s="53"/>
      <c r="BV544" s="53"/>
      <c r="BW544" s="53"/>
      <c r="BX544" s="53"/>
      <c r="BY544" s="53"/>
      <c r="BZ544" s="53"/>
      <c r="CA544" s="53"/>
      <c r="CB544" s="53"/>
      <c r="CC544" s="53"/>
      <c r="CD544" s="53"/>
      <c r="CE544" s="53"/>
      <c r="CF544" s="53"/>
      <c r="CG544" s="53"/>
      <c r="CH544" s="53"/>
      <c r="CI544" s="53"/>
      <c r="CJ544" s="53"/>
      <c r="CK544" s="53"/>
      <c r="CL544" s="53"/>
      <c r="CM544" s="53"/>
      <c r="CN544" s="53"/>
      <c r="CO544" s="53"/>
      <c r="CP544" s="53"/>
      <c r="CQ544" s="53"/>
      <c r="CR544" s="53"/>
      <c r="CS544" s="53"/>
      <c r="CT544" s="53"/>
      <c r="CU544" s="53"/>
      <c r="CV544" s="53"/>
      <c r="CW544" s="53"/>
      <c r="CX544" s="53"/>
      <c r="CY544" s="53"/>
      <c r="CZ544" s="53"/>
      <c r="DA544" s="53"/>
      <c r="DB544" s="53"/>
      <c r="DC544" s="53"/>
      <c r="DD544" s="53"/>
      <c r="DE544" s="53"/>
      <c r="DF544" s="53"/>
      <c r="DG544" s="53"/>
      <c r="DH544" s="53"/>
      <c r="DI544" s="53"/>
      <c r="DJ544" s="53"/>
      <c r="DK544" s="53"/>
      <c r="DL544" s="53"/>
      <c r="DM544" s="53"/>
      <c r="DN544" s="53"/>
      <c r="DO544" s="53"/>
      <c r="DP544" s="53"/>
      <c r="DQ544" s="53"/>
      <c r="DR544" s="53"/>
      <c r="DS544" s="53"/>
      <c r="DT544" s="53"/>
      <c r="DU544" s="53"/>
      <c r="DV544" s="53"/>
      <c r="DW544" s="53"/>
      <c r="DX544" s="53"/>
      <c r="DY544" s="53"/>
      <c r="DZ544" s="53"/>
      <c r="EA544" s="53"/>
      <c r="EB544" s="53"/>
      <c r="EC544" s="53"/>
      <c r="ED544" s="53"/>
      <c r="EE544" s="53"/>
      <c r="EF544" s="53"/>
      <c r="EG544" s="53"/>
      <c r="EH544" s="53"/>
      <c r="EI544" s="53"/>
      <c r="EJ544" s="53"/>
      <c r="EK544" s="53"/>
      <c r="EL544" s="53"/>
      <c r="EM544" s="53"/>
      <c r="EN544" s="53"/>
      <c r="EO544" s="53"/>
      <c r="EP544" s="53"/>
      <c r="EQ544" s="53"/>
      <c r="ER544" s="53"/>
      <c r="ES544" s="53"/>
      <c r="ET544" s="53"/>
      <c r="EU544" s="53"/>
      <c r="EV544" s="53"/>
      <c r="EW544" s="53"/>
      <c r="EX544" s="53"/>
      <c r="EY544" s="53"/>
      <c r="EZ544" s="53"/>
      <c r="FA544" s="53"/>
    </row>
    <row r="545" customFormat="1" spans="1:157">
      <c r="A545" s="53"/>
      <c r="B545" s="57" t="s">
        <v>16</v>
      </c>
      <c r="C545" s="57" t="s">
        <v>1494</v>
      </c>
      <c r="D545" s="57" t="s">
        <v>14</v>
      </c>
      <c r="E545" s="58" t="s">
        <v>1495</v>
      </c>
      <c r="F545" s="57" t="s">
        <v>1496</v>
      </c>
      <c r="G545" s="59" t="s">
        <v>25</v>
      </c>
      <c r="H545" s="59">
        <v>9</v>
      </c>
      <c r="I545" s="66">
        <v>12.7</v>
      </c>
      <c r="J545" s="66">
        <v>15.55</v>
      </c>
      <c r="K545" s="66">
        <v>139.95</v>
      </c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  <c r="AA545" s="53"/>
      <c r="AB545" s="53"/>
      <c r="AC545" s="53"/>
      <c r="AD545" s="53"/>
      <c r="AE545" s="53"/>
      <c r="AF545" s="53"/>
      <c r="AG545" s="53"/>
      <c r="AH545" s="53"/>
      <c r="AI545" s="53"/>
      <c r="AJ545" s="53"/>
      <c r="AK545" s="53"/>
      <c r="AL545" s="53"/>
      <c r="AM545" s="53"/>
      <c r="AN545" s="53"/>
      <c r="AO545" s="53"/>
      <c r="AP545" s="53"/>
      <c r="AQ545" s="53"/>
      <c r="AR545" s="53"/>
      <c r="AS545" s="53"/>
      <c r="AT545" s="53"/>
      <c r="AU545" s="53"/>
      <c r="AV545" s="53"/>
      <c r="AW545" s="53"/>
      <c r="AX545" s="53"/>
      <c r="AY545" s="53"/>
      <c r="AZ545" s="53"/>
      <c r="BA545" s="53"/>
      <c r="BB545" s="53"/>
      <c r="BC545" s="53"/>
      <c r="BD545" s="53"/>
      <c r="BE545" s="53"/>
      <c r="BF545" s="53"/>
      <c r="BG545" s="53"/>
      <c r="BH545" s="53"/>
      <c r="BI545" s="53"/>
      <c r="BJ545" s="53"/>
      <c r="BK545" s="53"/>
      <c r="BL545" s="53"/>
      <c r="BM545" s="53"/>
      <c r="BN545" s="53"/>
      <c r="BO545" s="53"/>
      <c r="BP545" s="53"/>
      <c r="BQ545" s="53"/>
      <c r="BR545" s="53"/>
      <c r="BS545" s="53"/>
      <c r="BT545" s="53"/>
      <c r="BU545" s="53"/>
      <c r="BV545" s="53"/>
      <c r="BW545" s="53"/>
      <c r="BX545" s="53"/>
      <c r="BY545" s="53"/>
      <c r="BZ545" s="53"/>
      <c r="CA545" s="53"/>
      <c r="CB545" s="53"/>
      <c r="CC545" s="53"/>
      <c r="CD545" s="53"/>
      <c r="CE545" s="53"/>
      <c r="CF545" s="53"/>
      <c r="CG545" s="53"/>
      <c r="CH545" s="53"/>
      <c r="CI545" s="53"/>
      <c r="CJ545" s="53"/>
      <c r="CK545" s="53"/>
      <c r="CL545" s="53"/>
      <c r="CM545" s="53"/>
      <c r="CN545" s="53"/>
      <c r="CO545" s="53"/>
      <c r="CP545" s="53"/>
      <c r="CQ545" s="53"/>
      <c r="CR545" s="53"/>
      <c r="CS545" s="53"/>
      <c r="CT545" s="53"/>
      <c r="CU545" s="53"/>
      <c r="CV545" s="53"/>
      <c r="CW545" s="53"/>
      <c r="CX545" s="53"/>
      <c r="CY545" s="53"/>
      <c r="CZ545" s="53"/>
      <c r="DA545" s="53"/>
      <c r="DB545" s="53"/>
      <c r="DC545" s="53"/>
      <c r="DD545" s="53"/>
      <c r="DE545" s="53"/>
      <c r="DF545" s="53"/>
      <c r="DG545" s="53"/>
      <c r="DH545" s="53"/>
      <c r="DI545" s="53"/>
      <c r="DJ545" s="53"/>
      <c r="DK545" s="53"/>
      <c r="DL545" s="53"/>
      <c r="DM545" s="53"/>
      <c r="DN545" s="53"/>
      <c r="DO545" s="53"/>
      <c r="DP545" s="53"/>
      <c r="DQ545" s="53"/>
      <c r="DR545" s="53"/>
      <c r="DS545" s="53"/>
      <c r="DT545" s="53"/>
      <c r="DU545" s="53"/>
      <c r="DV545" s="53"/>
      <c r="DW545" s="53"/>
      <c r="DX545" s="53"/>
      <c r="DY545" s="53"/>
      <c r="DZ545" s="53"/>
      <c r="EA545" s="53"/>
      <c r="EB545" s="53"/>
      <c r="EC545" s="53"/>
      <c r="ED545" s="53"/>
      <c r="EE545" s="53"/>
      <c r="EF545" s="53"/>
      <c r="EG545" s="53"/>
      <c r="EH545" s="53"/>
      <c r="EI545" s="53"/>
      <c r="EJ545" s="53"/>
      <c r="EK545" s="53"/>
      <c r="EL545" s="53"/>
      <c r="EM545" s="53"/>
      <c r="EN545" s="53"/>
      <c r="EO545" s="53"/>
      <c r="EP545" s="53"/>
      <c r="EQ545" s="53"/>
      <c r="ER545" s="53"/>
      <c r="ES545" s="53"/>
      <c r="ET545" s="53"/>
      <c r="EU545" s="53"/>
      <c r="EV545" s="53"/>
      <c r="EW545" s="53"/>
      <c r="EX545" s="53"/>
      <c r="EY545" s="53"/>
      <c r="EZ545" s="53"/>
      <c r="FA545" s="53"/>
    </row>
    <row r="546" customFormat="1" spans="1:157">
      <c r="A546" s="53"/>
      <c r="B546" s="57" t="s">
        <v>16</v>
      </c>
      <c r="C546" s="57" t="s">
        <v>1497</v>
      </c>
      <c r="D546" s="57" t="s">
        <v>14</v>
      </c>
      <c r="E546" s="58" t="s">
        <v>1498</v>
      </c>
      <c r="F546" s="57" t="s">
        <v>1499</v>
      </c>
      <c r="G546" s="59" t="s">
        <v>25</v>
      </c>
      <c r="H546" s="59">
        <v>1</v>
      </c>
      <c r="I546" s="66">
        <v>14.04</v>
      </c>
      <c r="J546" s="66">
        <v>17.19</v>
      </c>
      <c r="K546" s="66">
        <v>17.19</v>
      </c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  <c r="AA546" s="53"/>
      <c r="AB546" s="53"/>
      <c r="AC546" s="53"/>
      <c r="AD546" s="53"/>
      <c r="AE546" s="53"/>
      <c r="AF546" s="53"/>
      <c r="AG546" s="53"/>
      <c r="AH546" s="53"/>
      <c r="AI546" s="53"/>
      <c r="AJ546" s="53"/>
      <c r="AK546" s="53"/>
      <c r="AL546" s="53"/>
      <c r="AM546" s="53"/>
      <c r="AN546" s="53"/>
      <c r="AO546" s="53"/>
      <c r="AP546" s="53"/>
      <c r="AQ546" s="53"/>
      <c r="AR546" s="53"/>
      <c r="AS546" s="53"/>
      <c r="AT546" s="53"/>
      <c r="AU546" s="53"/>
      <c r="AV546" s="53"/>
      <c r="AW546" s="53"/>
      <c r="AX546" s="53"/>
      <c r="AY546" s="53"/>
      <c r="AZ546" s="53"/>
      <c r="BA546" s="53"/>
      <c r="BB546" s="53"/>
      <c r="BC546" s="53"/>
      <c r="BD546" s="53"/>
      <c r="BE546" s="53"/>
      <c r="BF546" s="53"/>
      <c r="BG546" s="53"/>
      <c r="BH546" s="53"/>
      <c r="BI546" s="53"/>
      <c r="BJ546" s="53"/>
      <c r="BK546" s="53"/>
      <c r="BL546" s="53"/>
      <c r="BM546" s="53"/>
      <c r="BN546" s="53"/>
      <c r="BO546" s="53"/>
      <c r="BP546" s="53"/>
      <c r="BQ546" s="53"/>
      <c r="BR546" s="53"/>
      <c r="BS546" s="53"/>
      <c r="BT546" s="53"/>
      <c r="BU546" s="53"/>
      <c r="BV546" s="53"/>
      <c r="BW546" s="53"/>
      <c r="BX546" s="53"/>
      <c r="BY546" s="53"/>
      <c r="BZ546" s="53"/>
      <c r="CA546" s="53"/>
      <c r="CB546" s="53"/>
      <c r="CC546" s="53"/>
      <c r="CD546" s="53"/>
      <c r="CE546" s="53"/>
      <c r="CF546" s="53"/>
      <c r="CG546" s="53"/>
      <c r="CH546" s="53"/>
      <c r="CI546" s="53"/>
      <c r="CJ546" s="53"/>
      <c r="CK546" s="53"/>
      <c r="CL546" s="53"/>
      <c r="CM546" s="53"/>
      <c r="CN546" s="53"/>
      <c r="CO546" s="53"/>
      <c r="CP546" s="53"/>
      <c r="CQ546" s="53"/>
      <c r="CR546" s="53"/>
      <c r="CS546" s="53"/>
      <c r="CT546" s="53"/>
      <c r="CU546" s="53"/>
      <c r="CV546" s="53"/>
      <c r="CW546" s="53"/>
      <c r="CX546" s="53"/>
      <c r="CY546" s="53"/>
      <c r="CZ546" s="53"/>
      <c r="DA546" s="53"/>
      <c r="DB546" s="53"/>
      <c r="DC546" s="53"/>
      <c r="DD546" s="53"/>
      <c r="DE546" s="53"/>
      <c r="DF546" s="53"/>
      <c r="DG546" s="53"/>
      <c r="DH546" s="53"/>
      <c r="DI546" s="53"/>
      <c r="DJ546" s="53"/>
      <c r="DK546" s="53"/>
      <c r="DL546" s="53"/>
      <c r="DM546" s="53"/>
      <c r="DN546" s="53"/>
      <c r="DO546" s="53"/>
      <c r="DP546" s="53"/>
      <c r="DQ546" s="53"/>
      <c r="DR546" s="53"/>
      <c r="DS546" s="53"/>
      <c r="DT546" s="53"/>
      <c r="DU546" s="53"/>
      <c r="DV546" s="53"/>
      <c r="DW546" s="53"/>
      <c r="DX546" s="53"/>
      <c r="DY546" s="53"/>
      <c r="DZ546" s="53"/>
      <c r="EA546" s="53"/>
      <c r="EB546" s="53"/>
      <c r="EC546" s="53"/>
      <c r="ED546" s="53"/>
      <c r="EE546" s="53"/>
      <c r="EF546" s="53"/>
      <c r="EG546" s="53"/>
      <c r="EH546" s="53"/>
      <c r="EI546" s="53"/>
      <c r="EJ546" s="53"/>
      <c r="EK546" s="53"/>
      <c r="EL546" s="53"/>
      <c r="EM546" s="53"/>
      <c r="EN546" s="53"/>
      <c r="EO546" s="53"/>
      <c r="EP546" s="53"/>
      <c r="EQ546" s="53"/>
      <c r="ER546" s="53"/>
      <c r="ES546" s="53"/>
      <c r="ET546" s="53"/>
      <c r="EU546" s="53"/>
      <c r="EV546" s="53"/>
      <c r="EW546" s="53"/>
      <c r="EX546" s="53"/>
      <c r="EY546" s="53"/>
      <c r="EZ546" s="53"/>
      <c r="FA546" s="53"/>
    </row>
    <row r="547" customFormat="1" spans="1:157">
      <c r="A547" s="53"/>
      <c r="B547" s="57" t="s">
        <v>16</v>
      </c>
      <c r="C547" s="57" t="s">
        <v>1500</v>
      </c>
      <c r="D547" s="57" t="s">
        <v>14</v>
      </c>
      <c r="E547" s="58" t="s">
        <v>1501</v>
      </c>
      <c r="F547" s="57" t="s">
        <v>1502</v>
      </c>
      <c r="G547" s="59" t="s">
        <v>25</v>
      </c>
      <c r="H547" s="59">
        <v>4</v>
      </c>
      <c r="I547" s="66">
        <v>436.14</v>
      </c>
      <c r="J547" s="66">
        <v>534.14</v>
      </c>
      <c r="K547" s="66">
        <v>2136.56</v>
      </c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  <c r="AA547" s="53"/>
      <c r="AB547" s="53"/>
      <c r="AC547" s="53"/>
      <c r="AD547" s="53"/>
      <c r="AE547" s="53"/>
      <c r="AF547" s="53"/>
      <c r="AG547" s="53"/>
      <c r="AH547" s="53"/>
      <c r="AI547" s="53"/>
      <c r="AJ547" s="53"/>
      <c r="AK547" s="53"/>
      <c r="AL547" s="53"/>
      <c r="AM547" s="53"/>
      <c r="AN547" s="53"/>
      <c r="AO547" s="53"/>
      <c r="AP547" s="53"/>
      <c r="AQ547" s="53"/>
      <c r="AR547" s="53"/>
      <c r="AS547" s="53"/>
      <c r="AT547" s="53"/>
      <c r="AU547" s="53"/>
      <c r="AV547" s="53"/>
      <c r="AW547" s="53"/>
      <c r="AX547" s="53"/>
      <c r="AY547" s="53"/>
      <c r="AZ547" s="53"/>
      <c r="BA547" s="53"/>
      <c r="BB547" s="53"/>
      <c r="BC547" s="53"/>
      <c r="BD547" s="53"/>
      <c r="BE547" s="53"/>
      <c r="BF547" s="53"/>
      <c r="BG547" s="53"/>
      <c r="BH547" s="53"/>
      <c r="BI547" s="53"/>
      <c r="BJ547" s="53"/>
      <c r="BK547" s="53"/>
      <c r="BL547" s="53"/>
      <c r="BM547" s="53"/>
      <c r="BN547" s="53"/>
      <c r="BO547" s="53"/>
      <c r="BP547" s="53"/>
      <c r="BQ547" s="53"/>
      <c r="BR547" s="53"/>
      <c r="BS547" s="53"/>
      <c r="BT547" s="53"/>
      <c r="BU547" s="53"/>
      <c r="BV547" s="53"/>
      <c r="BW547" s="53"/>
      <c r="BX547" s="53"/>
      <c r="BY547" s="53"/>
      <c r="BZ547" s="53"/>
      <c r="CA547" s="53"/>
      <c r="CB547" s="53"/>
      <c r="CC547" s="53"/>
      <c r="CD547" s="53"/>
      <c r="CE547" s="53"/>
      <c r="CF547" s="53"/>
      <c r="CG547" s="53"/>
      <c r="CH547" s="53"/>
      <c r="CI547" s="53"/>
      <c r="CJ547" s="53"/>
      <c r="CK547" s="53"/>
      <c r="CL547" s="53"/>
      <c r="CM547" s="53"/>
      <c r="CN547" s="53"/>
      <c r="CO547" s="53"/>
      <c r="CP547" s="53"/>
      <c r="CQ547" s="53"/>
      <c r="CR547" s="53"/>
      <c r="CS547" s="53"/>
      <c r="CT547" s="53"/>
      <c r="CU547" s="53"/>
      <c r="CV547" s="53"/>
      <c r="CW547" s="53"/>
      <c r="CX547" s="53"/>
      <c r="CY547" s="53"/>
      <c r="CZ547" s="53"/>
      <c r="DA547" s="53"/>
      <c r="DB547" s="53"/>
      <c r="DC547" s="53"/>
      <c r="DD547" s="53"/>
      <c r="DE547" s="53"/>
      <c r="DF547" s="53"/>
      <c r="DG547" s="53"/>
      <c r="DH547" s="53"/>
      <c r="DI547" s="53"/>
      <c r="DJ547" s="53"/>
      <c r="DK547" s="53"/>
      <c r="DL547" s="53"/>
      <c r="DM547" s="53"/>
      <c r="DN547" s="53"/>
      <c r="DO547" s="53"/>
      <c r="DP547" s="53"/>
      <c r="DQ547" s="53"/>
      <c r="DR547" s="53"/>
      <c r="DS547" s="53"/>
      <c r="DT547" s="53"/>
      <c r="DU547" s="53"/>
      <c r="DV547" s="53"/>
      <c r="DW547" s="53"/>
      <c r="DX547" s="53"/>
      <c r="DY547" s="53"/>
      <c r="DZ547" s="53"/>
      <c r="EA547" s="53"/>
      <c r="EB547" s="53"/>
      <c r="EC547" s="53"/>
      <c r="ED547" s="53"/>
      <c r="EE547" s="53"/>
      <c r="EF547" s="53"/>
      <c r="EG547" s="53"/>
      <c r="EH547" s="53"/>
      <c r="EI547" s="53"/>
      <c r="EJ547" s="53"/>
      <c r="EK547" s="53"/>
      <c r="EL547" s="53"/>
      <c r="EM547" s="53"/>
      <c r="EN547" s="53"/>
      <c r="EO547" s="53"/>
      <c r="EP547" s="53"/>
      <c r="EQ547" s="53"/>
      <c r="ER547" s="53"/>
      <c r="ES547" s="53"/>
      <c r="ET547" s="53"/>
      <c r="EU547" s="53"/>
      <c r="EV547" s="53"/>
      <c r="EW547" s="53"/>
      <c r="EX547" s="53"/>
      <c r="EY547" s="53"/>
      <c r="EZ547" s="53"/>
      <c r="FA547" s="53"/>
    </row>
    <row r="548" customFormat="1" spans="1:157">
      <c r="A548" s="53"/>
      <c r="B548" s="57" t="s">
        <v>16</v>
      </c>
      <c r="C548" s="57" t="s">
        <v>1503</v>
      </c>
      <c r="D548" s="57" t="s">
        <v>14</v>
      </c>
      <c r="E548" s="58" t="s">
        <v>1504</v>
      </c>
      <c r="F548" s="57" t="s">
        <v>1505</v>
      </c>
      <c r="G548" s="59" t="s">
        <v>25</v>
      </c>
      <c r="H548" s="59">
        <v>2</v>
      </c>
      <c r="I548" s="66">
        <v>74.57</v>
      </c>
      <c r="J548" s="66">
        <v>91.32</v>
      </c>
      <c r="K548" s="66">
        <v>182.64</v>
      </c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  <c r="AA548" s="53"/>
      <c r="AB548" s="53"/>
      <c r="AC548" s="53"/>
      <c r="AD548" s="53"/>
      <c r="AE548" s="53"/>
      <c r="AF548" s="53"/>
      <c r="AG548" s="53"/>
      <c r="AH548" s="53"/>
      <c r="AI548" s="53"/>
      <c r="AJ548" s="53"/>
      <c r="AK548" s="53"/>
      <c r="AL548" s="53"/>
      <c r="AM548" s="53"/>
      <c r="AN548" s="53"/>
      <c r="AO548" s="53"/>
      <c r="AP548" s="53"/>
      <c r="AQ548" s="53"/>
      <c r="AR548" s="53"/>
      <c r="AS548" s="53"/>
      <c r="AT548" s="53"/>
      <c r="AU548" s="53"/>
      <c r="AV548" s="53"/>
      <c r="AW548" s="53"/>
      <c r="AX548" s="53"/>
      <c r="AY548" s="53"/>
      <c r="AZ548" s="53"/>
      <c r="BA548" s="53"/>
      <c r="BB548" s="53"/>
      <c r="BC548" s="53"/>
      <c r="BD548" s="53"/>
      <c r="BE548" s="53"/>
      <c r="BF548" s="53"/>
      <c r="BG548" s="53"/>
      <c r="BH548" s="53"/>
      <c r="BI548" s="53"/>
      <c r="BJ548" s="53"/>
      <c r="BK548" s="53"/>
      <c r="BL548" s="53"/>
      <c r="BM548" s="53"/>
      <c r="BN548" s="53"/>
      <c r="BO548" s="53"/>
      <c r="BP548" s="53"/>
      <c r="BQ548" s="53"/>
      <c r="BR548" s="53"/>
      <c r="BS548" s="53"/>
      <c r="BT548" s="53"/>
      <c r="BU548" s="53"/>
      <c r="BV548" s="53"/>
      <c r="BW548" s="53"/>
      <c r="BX548" s="53"/>
      <c r="BY548" s="53"/>
      <c r="BZ548" s="53"/>
      <c r="CA548" s="53"/>
      <c r="CB548" s="53"/>
      <c r="CC548" s="53"/>
      <c r="CD548" s="53"/>
      <c r="CE548" s="53"/>
      <c r="CF548" s="53"/>
      <c r="CG548" s="53"/>
      <c r="CH548" s="53"/>
      <c r="CI548" s="53"/>
      <c r="CJ548" s="53"/>
      <c r="CK548" s="53"/>
      <c r="CL548" s="53"/>
      <c r="CM548" s="53"/>
      <c r="CN548" s="53"/>
      <c r="CO548" s="53"/>
      <c r="CP548" s="53"/>
      <c r="CQ548" s="53"/>
      <c r="CR548" s="53"/>
      <c r="CS548" s="53"/>
      <c r="CT548" s="53"/>
      <c r="CU548" s="53"/>
      <c r="CV548" s="53"/>
      <c r="CW548" s="53"/>
      <c r="CX548" s="53"/>
      <c r="CY548" s="53"/>
      <c r="CZ548" s="53"/>
      <c r="DA548" s="53"/>
      <c r="DB548" s="53"/>
      <c r="DC548" s="53"/>
      <c r="DD548" s="53"/>
      <c r="DE548" s="53"/>
      <c r="DF548" s="53"/>
      <c r="DG548" s="53"/>
      <c r="DH548" s="53"/>
      <c r="DI548" s="53"/>
      <c r="DJ548" s="53"/>
      <c r="DK548" s="53"/>
      <c r="DL548" s="53"/>
      <c r="DM548" s="53"/>
      <c r="DN548" s="53"/>
      <c r="DO548" s="53"/>
      <c r="DP548" s="53"/>
      <c r="DQ548" s="53"/>
      <c r="DR548" s="53"/>
      <c r="DS548" s="53"/>
      <c r="DT548" s="53"/>
      <c r="DU548" s="53"/>
      <c r="DV548" s="53"/>
      <c r="DW548" s="53"/>
      <c r="DX548" s="53"/>
      <c r="DY548" s="53"/>
      <c r="DZ548" s="53"/>
      <c r="EA548" s="53"/>
      <c r="EB548" s="53"/>
      <c r="EC548" s="53"/>
      <c r="ED548" s="53"/>
      <c r="EE548" s="53"/>
      <c r="EF548" s="53"/>
      <c r="EG548" s="53"/>
      <c r="EH548" s="53"/>
      <c r="EI548" s="53"/>
      <c r="EJ548" s="53"/>
      <c r="EK548" s="53"/>
      <c r="EL548" s="53"/>
      <c r="EM548" s="53"/>
      <c r="EN548" s="53"/>
      <c r="EO548" s="53"/>
      <c r="EP548" s="53"/>
      <c r="EQ548" s="53"/>
      <c r="ER548" s="53"/>
      <c r="ES548" s="53"/>
      <c r="ET548" s="53"/>
      <c r="EU548" s="53"/>
      <c r="EV548" s="53"/>
      <c r="EW548" s="53"/>
      <c r="EX548" s="53"/>
      <c r="EY548" s="53"/>
      <c r="EZ548" s="53"/>
      <c r="FA548" s="53"/>
    </row>
    <row r="549" customFormat="1" spans="1:157">
      <c r="A549" s="53"/>
      <c r="B549" s="57" t="s">
        <v>16</v>
      </c>
      <c r="C549" s="57" t="s">
        <v>1506</v>
      </c>
      <c r="D549" s="57" t="s">
        <v>14</v>
      </c>
      <c r="E549" s="58" t="s">
        <v>1507</v>
      </c>
      <c r="F549" s="57" t="s">
        <v>1508</v>
      </c>
      <c r="G549" s="59" t="s">
        <v>25</v>
      </c>
      <c r="H549" s="59">
        <v>2</v>
      </c>
      <c r="I549" s="66">
        <v>162.26</v>
      </c>
      <c r="J549" s="66">
        <v>198.71</v>
      </c>
      <c r="K549" s="66">
        <v>397.42</v>
      </c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  <c r="AA549" s="53"/>
      <c r="AB549" s="53"/>
      <c r="AC549" s="53"/>
      <c r="AD549" s="53"/>
      <c r="AE549" s="53"/>
      <c r="AF549" s="53"/>
      <c r="AG549" s="53"/>
      <c r="AH549" s="53"/>
      <c r="AI549" s="53"/>
      <c r="AJ549" s="53"/>
      <c r="AK549" s="53"/>
      <c r="AL549" s="53"/>
      <c r="AM549" s="53"/>
      <c r="AN549" s="53"/>
      <c r="AO549" s="53"/>
      <c r="AP549" s="53"/>
      <c r="AQ549" s="53"/>
      <c r="AR549" s="53"/>
      <c r="AS549" s="53"/>
      <c r="AT549" s="53"/>
      <c r="AU549" s="53"/>
      <c r="AV549" s="53"/>
      <c r="AW549" s="53"/>
      <c r="AX549" s="53"/>
      <c r="AY549" s="53"/>
      <c r="AZ549" s="53"/>
      <c r="BA549" s="53"/>
      <c r="BB549" s="53"/>
      <c r="BC549" s="53"/>
      <c r="BD549" s="53"/>
      <c r="BE549" s="53"/>
      <c r="BF549" s="53"/>
      <c r="BG549" s="53"/>
      <c r="BH549" s="53"/>
      <c r="BI549" s="53"/>
      <c r="BJ549" s="53"/>
      <c r="BK549" s="53"/>
      <c r="BL549" s="53"/>
      <c r="BM549" s="53"/>
      <c r="BN549" s="53"/>
      <c r="BO549" s="53"/>
      <c r="BP549" s="53"/>
      <c r="BQ549" s="53"/>
      <c r="BR549" s="53"/>
      <c r="BS549" s="53"/>
      <c r="BT549" s="53"/>
      <c r="BU549" s="53"/>
      <c r="BV549" s="53"/>
      <c r="BW549" s="53"/>
      <c r="BX549" s="53"/>
      <c r="BY549" s="53"/>
      <c r="BZ549" s="53"/>
      <c r="CA549" s="53"/>
      <c r="CB549" s="53"/>
      <c r="CC549" s="53"/>
      <c r="CD549" s="53"/>
      <c r="CE549" s="53"/>
      <c r="CF549" s="53"/>
      <c r="CG549" s="53"/>
      <c r="CH549" s="53"/>
      <c r="CI549" s="53"/>
      <c r="CJ549" s="53"/>
      <c r="CK549" s="53"/>
      <c r="CL549" s="53"/>
      <c r="CM549" s="53"/>
      <c r="CN549" s="53"/>
      <c r="CO549" s="53"/>
      <c r="CP549" s="53"/>
      <c r="CQ549" s="53"/>
      <c r="CR549" s="53"/>
      <c r="CS549" s="53"/>
      <c r="CT549" s="53"/>
      <c r="CU549" s="53"/>
      <c r="CV549" s="53"/>
      <c r="CW549" s="53"/>
      <c r="CX549" s="53"/>
      <c r="CY549" s="53"/>
      <c r="CZ549" s="53"/>
      <c r="DA549" s="53"/>
      <c r="DB549" s="53"/>
      <c r="DC549" s="53"/>
      <c r="DD549" s="53"/>
      <c r="DE549" s="53"/>
      <c r="DF549" s="53"/>
      <c r="DG549" s="53"/>
      <c r="DH549" s="53"/>
      <c r="DI549" s="53"/>
      <c r="DJ549" s="53"/>
      <c r="DK549" s="53"/>
      <c r="DL549" s="53"/>
      <c r="DM549" s="53"/>
      <c r="DN549" s="53"/>
      <c r="DO549" s="53"/>
      <c r="DP549" s="53"/>
      <c r="DQ549" s="53"/>
      <c r="DR549" s="53"/>
      <c r="DS549" s="53"/>
      <c r="DT549" s="53"/>
      <c r="DU549" s="53"/>
      <c r="DV549" s="53"/>
      <c r="DW549" s="53"/>
      <c r="DX549" s="53"/>
      <c r="DY549" s="53"/>
      <c r="DZ549" s="53"/>
      <c r="EA549" s="53"/>
      <c r="EB549" s="53"/>
      <c r="EC549" s="53"/>
      <c r="ED549" s="53"/>
      <c r="EE549" s="53"/>
      <c r="EF549" s="53"/>
      <c r="EG549" s="53"/>
      <c r="EH549" s="53"/>
      <c r="EI549" s="53"/>
      <c r="EJ549" s="53"/>
      <c r="EK549" s="53"/>
      <c r="EL549" s="53"/>
      <c r="EM549" s="53"/>
      <c r="EN549" s="53"/>
      <c r="EO549" s="53"/>
      <c r="EP549" s="53"/>
      <c r="EQ549" s="53"/>
      <c r="ER549" s="53"/>
      <c r="ES549" s="53"/>
      <c r="ET549" s="53"/>
      <c r="EU549" s="53"/>
      <c r="EV549" s="53"/>
      <c r="EW549" s="53"/>
      <c r="EX549" s="53"/>
      <c r="EY549" s="53"/>
      <c r="EZ549" s="53"/>
      <c r="FA549" s="53"/>
    </row>
    <row r="550" customFormat="1" spans="1:157">
      <c r="A550" s="53"/>
      <c r="B550" s="57" t="s">
        <v>16</v>
      </c>
      <c r="C550" s="57" t="s">
        <v>1509</v>
      </c>
      <c r="D550" s="57" t="s">
        <v>27</v>
      </c>
      <c r="E550" s="57" t="s">
        <v>1510</v>
      </c>
      <c r="F550" s="57" t="s">
        <v>1511</v>
      </c>
      <c r="G550" s="59" t="s">
        <v>25</v>
      </c>
      <c r="H550" s="59">
        <v>36</v>
      </c>
      <c r="I550" s="66">
        <v>82.825704</v>
      </c>
      <c r="J550" s="66">
        <f>I550*22.47%+I550</f>
        <v>101.4366396888</v>
      </c>
      <c r="K550" s="66">
        <f>J550*H550</f>
        <v>3651.7190287968</v>
      </c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  <c r="AA550" s="53"/>
      <c r="AB550" s="53"/>
      <c r="AC550" s="53"/>
      <c r="AD550" s="53"/>
      <c r="AE550" s="53"/>
      <c r="AF550" s="53"/>
      <c r="AG550" s="53"/>
      <c r="AH550" s="53"/>
      <c r="AI550" s="53"/>
      <c r="AJ550" s="53"/>
      <c r="AK550" s="53"/>
      <c r="AL550" s="53"/>
      <c r="AM550" s="53"/>
      <c r="AN550" s="53"/>
      <c r="AO550" s="53"/>
      <c r="AP550" s="53"/>
      <c r="AQ550" s="53"/>
      <c r="AR550" s="53"/>
      <c r="AS550" s="53"/>
      <c r="AT550" s="53"/>
      <c r="AU550" s="53"/>
      <c r="AV550" s="53"/>
      <c r="AW550" s="53"/>
      <c r="AX550" s="53"/>
      <c r="AY550" s="53"/>
      <c r="AZ550" s="53"/>
      <c r="BA550" s="53"/>
      <c r="BB550" s="53"/>
      <c r="BC550" s="53"/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3"/>
      <c r="DE550" s="53"/>
      <c r="DF550" s="53"/>
      <c r="DG550" s="53"/>
      <c r="DH550" s="53"/>
      <c r="DI550" s="53"/>
      <c r="DJ550" s="53"/>
      <c r="DK550" s="53"/>
      <c r="DL550" s="53"/>
      <c r="DM550" s="53"/>
      <c r="DN550" s="53"/>
      <c r="DO550" s="53"/>
      <c r="DP550" s="53"/>
      <c r="DQ550" s="53"/>
      <c r="DR550" s="53"/>
      <c r="DS550" s="53"/>
      <c r="DT550" s="53"/>
      <c r="DU550" s="53"/>
      <c r="DV550" s="53"/>
      <c r="DW550" s="53"/>
      <c r="DX550" s="53"/>
      <c r="DY550" s="53"/>
      <c r="DZ550" s="53"/>
      <c r="EA550" s="53"/>
      <c r="EB550" s="53"/>
      <c r="EC550" s="53"/>
      <c r="ED550" s="53"/>
      <c r="EE550" s="53"/>
      <c r="EF550" s="53"/>
      <c r="EG550" s="53"/>
      <c r="EH550" s="53"/>
      <c r="EI550" s="53"/>
      <c r="EJ550" s="53"/>
      <c r="EK550" s="53"/>
      <c r="EL550" s="53"/>
      <c r="EM550" s="53"/>
      <c r="EN550" s="53"/>
      <c r="EO550" s="53"/>
      <c r="EP550" s="53"/>
      <c r="EQ550" s="53"/>
      <c r="ER550" s="53"/>
      <c r="ES550" s="53"/>
      <c r="ET550" s="53"/>
      <c r="EU550" s="53"/>
      <c r="EV550" s="53"/>
      <c r="EW550" s="53"/>
      <c r="EX550" s="53"/>
      <c r="EY550" s="53"/>
      <c r="EZ550" s="53"/>
      <c r="FA550" s="53"/>
    </row>
    <row r="551" customFormat="1" spans="1:157">
      <c r="A551" s="53"/>
      <c r="B551" s="57" t="s">
        <v>16</v>
      </c>
      <c r="C551" s="57" t="s">
        <v>1512</v>
      </c>
      <c r="D551" s="57" t="s">
        <v>27</v>
      </c>
      <c r="E551" s="57" t="s">
        <v>1513</v>
      </c>
      <c r="F551" s="57" t="s">
        <v>1514</v>
      </c>
      <c r="G551" s="59" t="s">
        <v>25</v>
      </c>
      <c r="H551" s="59">
        <v>2</v>
      </c>
      <c r="I551" s="66">
        <v>189.796386</v>
      </c>
      <c r="J551" s="66">
        <f>I551*22.47%+I551</f>
        <v>232.4436339342</v>
      </c>
      <c r="K551" s="66">
        <f>J551*H551</f>
        <v>464.8872678684</v>
      </c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  <c r="AA551" s="53"/>
      <c r="AB551" s="53"/>
      <c r="AC551" s="53"/>
      <c r="AD551" s="53"/>
      <c r="AE551" s="53"/>
      <c r="AF551" s="53"/>
      <c r="AG551" s="53"/>
      <c r="AH551" s="53"/>
      <c r="AI551" s="53"/>
      <c r="AJ551" s="53"/>
      <c r="AK551" s="53"/>
      <c r="AL551" s="53"/>
      <c r="AM551" s="53"/>
      <c r="AN551" s="53"/>
      <c r="AO551" s="53"/>
      <c r="AP551" s="53"/>
      <c r="AQ551" s="53"/>
      <c r="AR551" s="53"/>
      <c r="AS551" s="53"/>
      <c r="AT551" s="53"/>
      <c r="AU551" s="53"/>
      <c r="AV551" s="53"/>
      <c r="AW551" s="53"/>
      <c r="AX551" s="53"/>
      <c r="AY551" s="53"/>
      <c r="AZ551" s="53"/>
      <c r="BA551" s="53"/>
      <c r="BB551" s="53"/>
      <c r="BC551" s="53"/>
      <c r="BD551" s="53"/>
      <c r="BE551" s="53"/>
      <c r="BF551" s="53"/>
      <c r="BG551" s="53"/>
      <c r="BH551" s="53"/>
      <c r="BI551" s="53"/>
      <c r="BJ551" s="53"/>
      <c r="BK551" s="53"/>
      <c r="BL551" s="53"/>
      <c r="BM551" s="53"/>
      <c r="BN551" s="53"/>
      <c r="BO551" s="53"/>
      <c r="BP551" s="53"/>
      <c r="BQ551" s="53"/>
      <c r="BR551" s="53"/>
      <c r="BS551" s="53"/>
      <c r="BT551" s="53"/>
      <c r="BU551" s="53"/>
      <c r="BV551" s="53"/>
      <c r="BW551" s="53"/>
      <c r="BX551" s="53"/>
      <c r="BY551" s="53"/>
      <c r="BZ551" s="53"/>
      <c r="CA551" s="53"/>
      <c r="CB551" s="53"/>
      <c r="CC551" s="53"/>
      <c r="CD551" s="53"/>
      <c r="CE551" s="53"/>
      <c r="CF551" s="53"/>
      <c r="CG551" s="53"/>
      <c r="CH551" s="53"/>
      <c r="CI551" s="53"/>
      <c r="CJ551" s="53"/>
      <c r="CK551" s="53"/>
      <c r="CL551" s="53"/>
      <c r="CM551" s="53"/>
      <c r="CN551" s="53"/>
      <c r="CO551" s="53"/>
      <c r="CP551" s="53"/>
      <c r="CQ551" s="53"/>
      <c r="CR551" s="53"/>
      <c r="CS551" s="53"/>
      <c r="CT551" s="53"/>
      <c r="CU551" s="53"/>
      <c r="CV551" s="53"/>
      <c r="CW551" s="53"/>
      <c r="CX551" s="53"/>
      <c r="CY551" s="53"/>
      <c r="CZ551" s="53"/>
      <c r="DA551" s="53"/>
      <c r="DB551" s="53"/>
      <c r="DC551" s="53"/>
      <c r="DD551" s="53"/>
      <c r="DE551" s="53"/>
      <c r="DF551" s="53"/>
      <c r="DG551" s="53"/>
      <c r="DH551" s="53"/>
      <c r="DI551" s="53"/>
      <c r="DJ551" s="53"/>
      <c r="DK551" s="53"/>
      <c r="DL551" s="53"/>
      <c r="DM551" s="53"/>
      <c r="DN551" s="53"/>
      <c r="DO551" s="53"/>
      <c r="DP551" s="53"/>
      <c r="DQ551" s="53"/>
      <c r="DR551" s="53"/>
      <c r="DS551" s="53"/>
      <c r="DT551" s="53"/>
      <c r="DU551" s="53"/>
      <c r="DV551" s="53"/>
      <c r="DW551" s="53"/>
      <c r="DX551" s="53"/>
      <c r="DY551" s="53"/>
      <c r="DZ551" s="53"/>
      <c r="EA551" s="53"/>
      <c r="EB551" s="53"/>
      <c r="EC551" s="53"/>
      <c r="ED551" s="53"/>
      <c r="EE551" s="53"/>
      <c r="EF551" s="53"/>
      <c r="EG551" s="53"/>
      <c r="EH551" s="53"/>
      <c r="EI551" s="53"/>
      <c r="EJ551" s="53"/>
      <c r="EK551" s="53"/>
      <c r="EL551" s="53"/>
      <c r="EM551" s="53"/>
      <c r="EN551" s="53"/>
      <c r="EO551" s="53"/>
      <c r="EP551" s="53"/>
      <c r="EQ551" s="53"/>
      <c r="ER551" s="53"/>
      <c r="ES551" s="53"/>
      <c r="ET551" s="53"/>
      <c r="EU551" s="53"/>
      <c r="EV551" s="53"/>
      <c r="EW551" s="53"/>
      <c r="EX551" s="53"/>
      <c r="EY551" s="53"/>
      <c r="EZ551" s="53"/>
      <c r="FA551" s="53"/>
    </row>
    <row r="552" customFormat="1" spans="1:157">
      <c r="A552" s="53"/>
      <c r="B552" s="57" t="s">
        <v>16</v>
      </c>
      <c r="C552" s="57" t="s">
        <v>1515</v>
      </c>
      <c r="D552" s="57" t="s">
        <v>27</v>
      </c>
      <c r="E552" s="57" t="s">
        <v>1516</v>
      </c>
      <c r="F552" s="57" t="s">
        <v>1517</v>
      </c>
      <c r="G552" s="59" t="s">
        <v>25</v>
      </c>
      <c r="H552" s="59">
        <v>3</v>
      </c>
      <c r="I552" s="66">
        <v>61.91</v>
      </c>
      <c r="J552" s="66">
        <v>75.82</v>
      </c>
      <c r="K552" s="66">
        <v>985.66</v>
      </c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  <c r="AA552" s="53"/>
      <c r="AB552" s="53"/>
      <c r="AC552" s="53"/>
      <c r="AD552" s="53"/>
      <c r="AE552" s="53"/>
      <c r="AF552" s="53"/>
      <c r="AG552" s="53"/>
      <c r="AH552" s="53"/>
      <c r="AI552" s="53"/>
      <c r="AJ552" s="53"/>
      <c r="AK552" s="53"/>
      <c r="AL552" s="53"/>
      <c r="AM552" s="53"/>
      <c r="AN552" s="53"/>
      <c r="AO552" s="53"/>
      <c r="AP552" s="53"/>
      <c r="AQ552" s="53"/>
      <c r="AR552" s="53"/>
      <c r="AS552" s="53"/>
      <c r="AT552" s="53"/>
      <c r="AU552" s="53"/>
      <c r="AV552" s="53"/>
      <c r="AW552" s="53"/>
      <c r="AX552" s="53"/>
      <c r="AY552" s="53"/>
      <c r="AZ552" s="53"/>
      <c r="BA552" s="53"/>
      <c r="BB552" s="53"/>
      <c r="BC552" s="53"/>
      <c r="BD552" s="53"/>
      <c r="BE552" s="53"/>
      <c r="BF552" s="53"/>
      <c r="BG552" s="53"/>
      <c r="BH552" s="53"/>
      <c r="BI552" s="53"/>
      <c r="BJ552" s="53"/>
      <c r="BK552" s="53"/>
      <c r="BL552" s="53"/>
      <c r="BM552" s="53"/>
      <c r="BN552" s="53"/>
      <c r="BO552" s="53"/>
      <c r="BP552" s="53"/>
      <c r="BQ552" s="53"/>
      <c r="BR552" s="53"/>
      <c r="BS552" s="53"/>
      <c r="BT552" s="53"/>
      <c r="BU552" s="53"/>
      <c r="BV552" s="53"/>
      <c r="BW552" s="53"/>
      <c r="BX552" s="53"/>
      <c r="BY552" s="53"/>
      <c r="BZ552" s="53"/>
      <c r="CA552" s="53"/>
      <c r="CB552" s="53"/>
      <c r="CC552" s="53"/>
      <c r="CD552" s="53"/>
      <c r="CE552" s="53"/>
      <c r="CF552" s="53"/>
      <c r="CG552" s="53"/>
      <c r="CH552" s="53"/>
      <c r="CI552" s="53"/>
      <c r="CJ552" s="53"/>
      <c r="CK552" s="53"/>
      <c r="CL552" s="53"/>
      <c r="CM552" s="53"/>
      <c r="CN552" s="53"/>
      <c r="CO552" s="53"/>
      <c r="CP552" s="53"/>
      <c r="CQ552" s="53"/>
      <c r="CR552" s="53"/>
      <c r="CS552" s="53"/>
      <c r="CT552" s="53"/>
      <c r="CU552" s="53"/>
      <c r="CV552" s="53"/>
      <c r="CW552" s="53"/>
      <c r="CX552" s="53"/>
      <c r="CY552" s="53"/>
      <c r="CZ552" s="53"/>
      <c r="DA552" s="53"/>
      <c r="DB552" s="53"/>
      <c r="DC552" s="53"/>
      <c r="DD552" s="53"/>
      <c r="DE552" s="53"/>
      <c r="DF552" s="53"/>
      <c r="DG552" s="53"/>
      <c r="DH552" s="53"/>
      <c r="DI552" s="53"/>
      <c r="DJ552" s="53"/>
      <c r="DK552" s="53"/>
      <c r="DL552" s="53"/>
      <c r="DM552" s="53"/>
      <c r="DN552" s="53"/>
      <c r="DO552" s="53"/>
      <c r="DP552" s="53"/>
      <c r="DQ552" s="53"/>
      <c r="DR552" s="53"/>
      <c r="DS552" s="53"/>
      <c r="DT552" s="53"/>
      <c r="DU552" s="53"/>
      <c r="DV552" s="53"/>
      <c r="DW552" s="53"/>
      <c r="DX552" s="53"/>
      <c r="DY552" s="53"/>
      <c r="DZ552" s="53"/>
      <c r="EA552" s="53"/>
      <c r="EB552" s="53"/>
      <c r="EC552" s="53"/>
      <c r="ED552" s="53"/>
      <c r="EE552" s="53"/>
      <c r="EF552" s="53"/>
      <c r="EG552" s="53"/>
      <c r="EH552" s="53"/>
      <c r="EI552" s="53"/>
      <c r="EJ552" s="53"/>
      <c r="EK552" s="53"/>
      <c r="EL552" s="53"/>
      <c r="EM552" s="53"/>
      <c r="EN552" s="53"/>
      <c r="EO552" s="53"/>
      <c r="EP552" s="53"/>
      <c r="EQ552" s="53"/>
      <c r="ER552" s="53"/>
      <c r="ES552" s="53"/>
      <c r="ET552" s="53"/>
      <c r="EU552" s="53"/>
      <c r="EV552" s="53"/>
      <c r="EW552" s="53"/>
      <c r="EX552" s="53"/>
      <c r="EY552" s="53"/>
      <c r="EZ552" s="53"/>
      <c r="FA552" s="53"/>
    </row>
    <row r="553" customFormat="1" spans="1:157">
      <c r="A553" s="53"/>
      <c r="B553" s="57" t="s">
        <v>16</v>
      </c>
      <c r="C553" s="57" t="s">
        <v>1518</v>
      </c>
      <c r="D553" s="57" t="s">
        <v>27</v>
      </c>
      <c r="E553" s="57" t="s">
        <v>1519</v>
      </c>
      <c r="F553" s="57" t="s">
        <v>1520</v>
      </c>
      <c r="G553" s="59" t="s">
        <v>25</v>
      </c>
      <c r="H553" s="59">
        <v>1</v>
      </c>
      <c r="I553" s="66">
        <v>65.14</v>
      </c>
      <c r="J553" s="66">
        <v>79.77</v>
      </c>
      <c r="K553" s="66">
        <v>478.62</v>
      </c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53"/>
      <c r="AH553" s="53"/>
      <c r="AI553" s="53"/>
      <c r="AJ553" s="53"/>
      <c r="AK553" s="53"/>
      <c r="AL553" s="53"/>
      <c r="AM553" s="53"/>
      <c r="AN553" s="53"/>
      <c r="AO553" s="53"/>
      <c r="AP553" s="53"/>
      <c r="AQ553" s="53"/>
      <c r="AR553" s="53"/>
      <c r="AS553" s="53"/>
      <c r="AT553" s="53"/>
      <c r="AU553" s="53"/>
      <c r="AV553" s="53"/>
      <c r="AW553" s="53"/>
      <c r="AX553" s="53"/>
      <c r="AY553" s="53"/>
      <c r="AZ553" s="53"/>
      <c r="BA553" s="53"/>
      <c r="BB553" s="53"/>
      <c r="BC553" s="53"/>
      <c r="BD553" s="53"/>
      <c r="BE553" s="53"/>
      <c r="BF553" s="53"/>
      <c r="BG553" s="53"/>
      <c r="BH553" s="53"/>
      <c r="BI553" s="53"/>
      <c r="BJ553" s="53"/>
      <c r="BK553" s="53"/>
      <c r="BL553" s="53"/>
      <c r="BM553" s="53"/>
      <c r="BN553" s="53"/>
      <c r="BO553" s="53"/>
      <c r="BP553" s="53"/>
      <c r="BQ553" s="53"/>
      <c r="BR553" s="53"/>
      <c r="BS553" s="53"/>
      <c r="BT553" s="53"/>
      <c r="BU553" s="53"/>
      <c r="BV553" s="53"/>
      <c r="BW553" s="53"/>
      <c r="BX553" s="53"/>
      <c r="BY553" s="53"/>
      <c r="BZ553" s="53"/>
      <c r="CA553" s="53"/>
      <c r="CB553" s="53"/>
      <c r="CC553" s="53"/>
      <c r="CD553" s="53"/>
      <c r="CE553" s="53"/>
      <c r="CF553" s="53"/>
      <c r="CG553" s="53"/>
      <c r="CH553" s="53"/>
      <c r="CI553" s="53"/>
      <c r="CJ553" s="53"/>
      <c r="CK553" s="53"/>
      <c r="CL553" s="53"/>
      <c r="CM553" s="53"/>
      <c r="CN553" s="53"/>
      <c r="CO553" s="53"/>
      <c r="CP553" s="53"/>
      <c r="CQ553" s="53"/>
      <c r="CR553" s="53"/>
      <c r="CS553" s="53"/>
      <c r="CT553" s="53"/>
      <c r="CU553" s="53"/>
      <c r="CV553" s="53"/>
      <c r="CW553" s="53"/>
      <c r="CX553" s="53"/>
      <c r="CY553" s="53"/>
      <c r="CZ553" s="53"/>
      <c r="DA553" s="53"/>
      <c r="DB553" s="53"/>
      <c r="DC553" s="53"/>
      <c r="DD553" s="53"/>
      <c r="DE553" s="53"/>
      <c r="DF553" s="53"/>
      <c r="DG553" s="53"/>
      <c r="DH553" s="53"/>
      <c r="DI553" s="53"/>
      <c r="DJ553" s="53"/>
      <c r="DK553" s="53"/>
      <c r="DL553" s="53"/>
      <c r="DM553" s="53"/>
      <c r="DN553" s="53"/>
      <c r="DO553" s="53"/>
      <c r="DP553" s="53"/>
      <c r="DQ553" s="53"/>
      <c r="DR553" s="53"/>
      <c r="DS553" s="53"/>
      <c r="DT553" s="53"/>
      <c r="DU553" s="53"/>
      <c r="DV553" s="53"/>
      <c r="DW553" s="53"/>
      <c r="DX553" s="53"/>
      <c r="DY553" s="53"/>
      <c r="DZ553" s="53"/>
      <c r="EA553" s="53"/>
      <c r="EB553" s="53"/>
      <c r="EC553" s="53"/>
      <c r="ED553" s="53"/>
      <c r="EE553" s="53"/>
      <c r="EF553" s="53"/>
      <c r="EG553" s="53"/>
      <c r="EH553" s="53"/>
      <c r="EI553" s="53"/>
      <c r="EJ553" s="53"/>
      <c r="EK553" s="53"/>
      <c r="EL553" s="53"/>
      <c r="EM553" s="53"/>
      <c r="EN553" s="53"/>
      <c r="EO553" s="53"/>
      <c r="EP553" s="53"/>
      <c r="EQ553" s="53"/>
      <c r="ER553" s="53"/>
      <c r="ES553" s="53"/>
      <c r="ET553" s="53"/>
      <c r="EU553" s="53"/>
      <c r="EV553" s="53"/>
      <c r="EW553" s="53"/>
      <c r="EX553" s="53"/>
      <c r="EY553" s="53"/>
      <c r="EZ553" s="53"/>
      <c r="FA553" s="53"/>
    </row>
    <row r="554" customFormat="1" spans="1:157">
      <c r="A554" s="53"/>
      <c r="B554" s="57" t="s">
        <v>16</v>
      </c>
      <c r="C554" s="57" t="s">
        <v>1521</v>
      </c>
      <c r="D554" s="57" t="s">
        <v>14</v>
      </c>
      <c r="E554" s="58" t="s">
        <v>1522</v>
      </c>
      <c r="F554" s="57" t="s">
        <v>1523</v>
      </c>
      <c r="G554" s="59" t="s">
        <v>25</v>
      </c>
      <c r="H554" s="59">
        <v>2</v>
      </c>
      <c r="I554" s="66">
        <v>57.88</v>
      </c>
      <c r="J554" s="66">
        <v>70.88</v>
      </c>
      <c r="K554" s="66">
        <v>141.76</v>
      </c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  <c r="AA554" s="53"/>
      <c r="AB554" s="53"/>
      <c r="AC554" s="53"/>
      <c r="AD554" s="53"/>
      <c r="AE554" s="53"/>
      <c r="AF554" s="53"/>
      <c r="AG554" s="53"/>
      <c r="AH554" s="53"/>
      <c r="AI554" s="53"/>
      <c r="AJ554" s="53"/>
      <c r="AK554" s="53"/>
      <c r="AL554" s="53"/>
      <c r="AM554" s="53"/>
      <c r="AN554" s="53"/>
      <c r="AO554" s="53"/>
      <c r="AP554" s="53"/>
      <c r="AQ554" s="53"/>
      <c r="AR554" s="53"/>
      <c r="AS554" s="53"/>
      <c r="AT554" s="53"/>
      <c r="AU554" s="53"/>
      <c r="AV554" s="53"/>
      <c r="AW554" s="53"/>
      <c r="AX554" s="53"/>
      <c r="AY554" s="53"/>
      <c r="AZ554" s="53"/>
      <c r="BA554" s="53"/>
      <c r="BB554" s="53"/>
      <c r="BC554" s="53"/>
      <c r="BD554" s="53"/>
      <c r="BE554" s="53"/>
      <c r="BF554" s="53"/>
      <c r="BG554" s="53"/>
      <c r="BH554" s="53"/>
      <c r="BI554" s="53"/>
      <c r="BJ554" s="53"/>
      <c r="BK554" s="53"/>
      <c r="BL554" s="53"/>
      <c r="BM554" s="53"/>
      <c r="BN554" s="53"/>
      <c r="BO554" s="53"/>
      <c r="BP554" s="53"/>
      <c r="BQ554" s="53"/>
      <c r="BR554" s="53"/>
      <c r="BS554" s="53"/>
      <c r="BT554" s="53"/>
      <c r="BU554" s="53"/>
      <c r="BV554" s="53"/>
      <c r="BW554" s="53"/>
      <c r="BX554" s="53"/>
      <c r="BY554" s="53"/>
      <c r="BZ554" s="53"/>
      <c r="CA554" s="53"/>
      <c r="CB554" s="53"/>
      <c r="CC554" s="53"/>
      <c r="CD554" s="53"/>
      <c r="CE554" s="53"/>
      <c r="CF554" s="53"/>
      <c r="CG554" s="53"/>
      <c r="CH554" s="53"/>
      <c r="CI554" s="53"/>
      <c r="CJ554" s="53"/>
      <c r="CK554" s="53"/>
      <c r="CL554" s="53"/>
      <c r="CM554" s="53"/>
      <c r="CN554" s="53"/>
      <c r="CO554" s="53"/>
      <c r="CP554" s="53"/>
      <c r="CQ554" s="53"/>
      <c r="CR554" s="53"/>
      <c r="CS554" s="53"/>
      <c r="CT554" s="53"/>
      <c r="CU554" s="53"/>
      <c r="CV554" s="53"/>
      <c r="CW554" s="53"/>
      <c r="CX554" s="53"/>
      <c r="CY554" s="53"/>
      <c r="CZ554" s="53"/>
      <c r="DA554" s="53"/>
      <c r="DB554" s="53"/>
      <c r="DC554" s="53"/>
      <c r="DD554" s="53"/>
      <c r="DE554" s="53"/>
      <c r="DF554" s="53"/>
      <c r="DG554" s="53"/>
      <c r="DH554" s="53"/>
      <c r="DI554" s="53"/>
      <c r="DJ554" s="53"/>
      <c r="DK554" s="53"/>
      <c r="DL554" s="53"/>
      <c r="DM554" s="53"/>
      <c r="DN554" s="53"/>
      <c r="DO554" s="53"/>
      <c r="DP554" s="53"/>
      <c r="DQ554" s="53"/>
      <c r="DR554" s="53"/>
      <c r="DS554" s="53"/>
      <c r="DT554" s="53"/>
      <c r="DU554" s="53"/>
      <c r="DV554" s="53"/>
      <c r="DW554" s="53"/>
      <c r="DX554" s="53"/>
      <c r="DY554" s="53"/>
      <c r="DZ554" s="53"/>
      <c r="EA554" s="53"/>
      <c r="EB554" s="53"/>
      <c r="EC554" s="53"/>
      <c r="ED554" s="53"/>
      <c r="EE554" s="53"/>
      <c r="EF554" s="53"/>
      <c r="EG554" s="53"/>
      <c r="EH554" s="53"/>
      <c r="EI554" s="53"/>
      <c r="EJ554" s="53"/>
      <c r="EK554" s="53"/>
      <c r="EL554" s="53"/>
      <c r="EM554" s="53"/>
      <c r="EN554" s="53"/>
      <c r="EO554" s="53"/>
      <c r="EP554" s="53"/>
      <c r="EQ554" s="53"/>
      <c r="ER554" s="53"/>
      <c r="ES554" s="53"/>
      <c r="ET554" s="53"/>
      <c r="EU554" s="53"/>
      <c r="EV554" s="53"/>
      <c r="EW554" s="53"/>
      <c r="EX554" s="53"/>
      <c r="EY554" s="53"/>
      <c r="EZ554" s="53"/>
      <c r="FA554" s="53"/>
    </row>
    <row r="555" customFormat="1" spans="1:157">
      <c r="A555" s="53"/>
      <c r="B555" s="57" t="s">
        <v>16</v>
      </c>
      <c r="C555" s="57" t="s">
        <v>1524</v>
      </c>
      <c r="D555" s="57" t="s">
        <v>14</v>
      </c>
      <c r="E555" s="58" t="s">
        <v>1525</v>
      </c>
      <c r="F555" s="57" t="s">
        <v>1526</v>
      </c>
      <c r="G555" s="59" t="s">
        <v>25</v>
      </c>
      <c r="H555" s="59">
        <v>12</v>
      </c>
      <c r="I555" s="66">
        <v>59.23</v>
      </c>
      <c r="J555" s="66">
        <v>72.53</v>
      </c>
      <c r="K555" s="66">
        <v>870.36</v>
      </c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  <c r="AA555" s="53"/>
      <c r="AB555" s="53"/>
      <c r="AC555" s="53"/>
      <c r="AD555" s="53"/>
      <c r="AE555" s="53"/>
      <c r="AF555" s="53"/>
      <c r="AG555" s="53"/>
      <c r="AH555" s="53"/>
      <c r="AI555" s="53"/>
      <c r="AJ555" s="53"/>
      <c r="AK555" s="53"/>
      <c r="AL555" s="53"/>
      <c r="AM555" s="53"/>
      <c r="AN555" s="53"/>
      <c r="AO555" s="53"/>
      <c r="AP555" s="53"/>
      <c r="AQ555" s="53"/>
      <c r="AR555" s="53"/>
      <c r="AS555" s="53"/>
      <c r="AT555" s="53"/>
      <c r="AU555" s="53"/>
      <c r="AV555" s="53"/>
      <c r="AW555" s="53"/>
      <c r="AX555" s="53"/>
      <c r="AY555" s="53"/>
      <c r="AZ555" s="53"/>
      <c r="BA555" s="53"/>
      <c r="BB555" s="53"/>
      <c r="BC555" s="53"/>
      <c r="BD555" s="53"/>
      <c r="BE555" s="53"/>
      <c r="BF555" s="53"/>
      <c r="BG555" s="53"/>
      <c r="BH555" s="53"/>
      <c r="BI555" s="53"/>
      <c r="BJ555" s="53"/>
      <c r="BK555" s="53"/>
      <c r="BL555" s="53"/>
      <c r="BM555" s="53"/>
      <c r="BN555" s="53"/>
      <c r="BO555" s="53"/>
      <c r="BP555" s="53"/>
      <c r="BQ555" s="53"/>
      <c r="BR555" s="53"/>
      <c r="BS555" s="53"/>
      <c r="BT555" s="53"/>
      <c r="BU555" s="53"/>
      <c r="BV555" s="53"/>
      <c r="BW555" s="53"/>
      <c r="BX555" s="53"/>
      <c r="BY555" s="53"/>
      <c r="BZ555" s="53"/>
      <c r="CA555" s="53"/>
      <c r="CB555" s="53"/>
      <c r="CC555" s="53"/>
      <c r="CD555" s="53"/>
      <c r="CE555" s="53"/>
      <c r="CF555" s="53"/>
      <c r="CG555" s="53"/>
      <c r="CH555" s="53"/>
      <c r="CI555" s="53"/>
      <c r="CJ555" s="53"/>
      <c r="CK555" s="53"/>
      <c r="CL555" s="53"/>
      <c r="CM555" s="53"/>
      <c r="CN555" s="53"/>
      <c r="CO555" s="53"/>
      <c r="CP555" s="53"/>
      <c r="CQ555" s="53"/>
      <c r="CR555" s="53"/>
      <c r="CS555" s="53"/>
      <c r="CT555" s="53"/>
      <c r="CU555" s="53"/>
      <c r="CV555" s="53"/>
      <c r="CW555" s="53"/>
      <c r="CX555" s="53"/>
      <c r="CY555" s="53"/>
      <c r="CZ555" s="53"/>
      <c r="DA555" s="53"/>
      <c r="DB555" s="53"/>
      <c r="DC555" s="53"/>
      <c r="DD555" s="53"/>
      <c r="DE555" s="53"/>
      <c r="DF555" s="53"/>
      <c r="DG555" s="53"/>
      <c r="DH555" s="53"/>
      <c r="DI555" s="53"/>
      <c r="DJ555" s="53"/>
      <c r="DK555" s="53"/>
      <c r="DL555" s="53"/>
      <c r="DM555" s="53"/>
      <c r="DN555" s="53"/>
      <c r="DO555" s="53"/>
      <c r="DP555" s="53"/>
      <c r="DQ555" s="53"/>
      <c r="DR555" s="53"/>
      <c r="DS555" s="53"/>
      <c r="DT555" s="53"/>
      <c r="DU555" s="53"/>
      <c r="DV555" s="53"/>
      <c r="DW555" s="53"/>
      <c r="DX555" s="53"/>
      <c r="DY555" s="53"/>
      <c r="DZ555" s="53"/>
      <c r="EA555" s="53"/>
      <c r="EB555" s="53"/>
      <c r="EC555" s="53"/>
      <c r="ED555" s="53"/>
      <c r="EE555" s="53"/>
      <c r="EF555" s="53"/>
      <c r="EG555" s="53"/>
      <c r="EH555" s="53"/>
      <c r="EI555" s="53"/>
      <c r="EJ555" s="53"/>
      <c r="EK555" s="53"/>
      <c r="EL555" s="53"/>
      <c r="EM555" s="53"/>
      <c r="EN555" s="53"/>
      <c r="EO555" s="53"/>
      <c r="EP555" s="53"/>
      <c r="EQ555" s="53"/>
      <c r="ER555" s="53"/>
      <c r="ES555" s="53"/>
      <c r="ET555" s="53"/>
      <c r="EU555" s="53"/>
      <c r="EV555" s="53"/>
      <c r="EW555" s="53"/>
      <c r="EX555" s="53"/>
      <c r="EY555" s="53"/>
      <c r="EZ555" s="53"/>
      <c r="FA555" s="53"/>
    </row>
    <row r="556" customFormat="1" spans="1:157">
      <c r="A556" s="53"/>
      <c r="B556" s="57" t="s">
        <v>16</v>
      </c>
      <c r="C556" s="57" t="s">
        <v>1527</v>
      </c>
      <c r="D556" s="57" t="s">
        <v>14</v>
      </c>
      <c r="E556" s="58" t="s">
        <v>1528</v>
      </c>
      <c r="F556" s="57" t="s">
        <v>1529</v>
      </c>
      <c r="G556" s="59" t="s">
        <v>25</v>
      </c>
      <c r="H556" s="59">
        <v>13</v>
      </c>
      <c r="I556" s="66">
        <v>61.91</v>
      </c>
      <c r="J556" s="66">
        <v>75.82</v>
      </c>
      <c r="K556" s="66">
        <v>985.66</v>
      </c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  <c r="AA556" s="53"/>
      <c r="AB556" s="53"/>
      <c r="AC556" s="53"/>
      <c r="AD556" s="53"/>
      <c r="AE556" s="53"/>
      <c r="AF556" s="53"/>
      <c r="AG556" s="53"/>
      <c r="AH556" s="53"/>
      <c r="AI556" s="53"/>
      <c r="AJ556" s="53"/>
      <c r="AK556" s="53"/>
      <c r="AL556" s="53"/>
      <c r="AM556" s="53"/>
      <c r="AN556" s="53"/>
      <c r="AO556" s="53"/>
      <c r="AP556" s="53"/>
      <c r="AQ556" s="53"/>
      <c r="AR556" s="53"/>
      <c r="AS556" s="53"/>
      <c r="AT556" s="53"/>
      <c r="AU556" s="53"/>
      <c r="AV556" s="53"/>
      <c r="AW556" s="53"/>
      <c r="AX556" s="53"/>
      <c r="AY556" s="53"/>
      <c r="AZ556" s="53"/>
      <c r="BA556" s="53"/>
      <c r="BB556" s="53"/>
      <c r="BC556" s="53"/>
      <c r="BD556" s="53"/>
      <c r="BE556" s="53"/>
      <c r="BF556" s="53"/>
      <c r="BG556" s="53"/>
      <c r="BH556" s="53"/>
      <c r="BI556" s="53"/>
      <c r="BJ556" s="53"/>
      <c r="BK556" s="53"/>
      <c r="BL556" s="53"/>
      <c r="BM556" s="53"/>
      <c r="BN556" s="53"/>
      <c r="BO556" s="53"/>
      <c r="BP556" s="53"/>
      <c r="BQ556" s="53"/>
      <c r="BR556" s="53"/>
      <c r="BS556" s="53"/>
      <c r="BT556" s="53"/>
      <c r="BU556" s="53"/>
      <c r="BV556" s="53"/>
      <c r="BW556" s="53"/>
      <c r="BX556" s="53"/>
      <c r="BY556" s="53"/>
      <c r="BZ556" s="53"/>
      <c r="CA556" s="53"/>
      <c r="CB556" s="53"/>
      <c r="CC556" s="53"/>
      <c r="CD556" s="53"/>
      <c r="CE556" s="53"/>
      <c r="CF556" s="53"/>
      <c r="CG556" s="53"/>
      <c r="CH556" s="53"/>
      <c r="CI556" s="53"/>
      <c r="CJ556" s="53"/>
      <c r="CK556" s="53"/>
      <c r="CL556" s="53"/>
      <c r="CM556" s="53"/>
      <c r="CN556" s="53"/>
      <c r="CO556" s="53"/>
      <c r="CP556" s="53"/>
      <c r="CQ556" s="53"/>
      <c r="CR556" s="53"/>
      <c r="CS556" s="53"/>
      <c r="CT556" s="53"/>
      <c r="CU556" s="53"/>
      <c r="CV556" s="53"/>
      <c r="CW556" s="53"/>
      <c r="CX556" s="53"/>
      <c r="CY556" s="53"/>
      <c r="CZ556" s="53"/>
      <c r="DA556" s="53"/>
      <c r="DB556" s="53"/>
      <c r="DC556" s="53"/>
      <c r="DD556" s="53"/>
      <c r="DE556" s="53"/>
      <c r="DF556" s="53"/>
      <c r="DG556" s="53"/>
      <c r="DH556" s="53"/>
      <c r="DI556" s="53"/>
      <c r="DJ556" s="53"/>
      <c r="DK556" s="53"/>
      <c r="DL556" s="53"/>
      <c r="DM556" s="53"/>
      <c r="DN556" s="53"/>
      <c r="DO556" s="53"/>
      <c r="DP556" s="53"/>
      <c r="DQ556" s="53"/>
      <c r="DR556" s="53"/>
      <c r="DS556" s="53"/>
      <c r="DT556" s="53"/>
      <c r="DU556" s="53"/>
      <c r="DV556" s="53"/>
      <c r="DW556" s="53"/>
      <c r="DX556" s="53"/>
      <c r="DY556" s="53"/>
      <c r="DZ556" s="53"/>
      <c r="EA556" s="53"/>
      <c r="EB556" s="53"/>
      <c r="EC556" s="53"/>
      <c r="ED556" s="53"/>
      <c r="EE556" s="53"/>
      <c r="EF556" s="53"/>
      <c r="EG556" s="53"/>
      <c r="EH556" s="53"/>
      <c r="EI556" s="53"/>
      <c r="EJ556" s="53"/>
      <c r="EK556" s="53"/>
      <c r="EL556" s="53"/>
      <c r="EM556" s="53"/>
      <c r="EN556" s="53"/>
      <c r="EO556" s="53"/>
      <c r="EP556" s="53"/>
      <c r="EQ556" s="53"/>
      <c r="ER556" s="53"/>
      <c r="ES556" s="53"/>
      <c r="ET556" s="53"/>
      <c r="EU556" s="53"/>
      <c r="EV556" s="53"/>
      <c r="EW556" s="53"/>
      <c r="EX556" s="53"/>
      <c r="EY556" s="53"/>
      <c r="EZ556" s="53"/>
      <c r="FA556" s="53"/>
    </row>
    <row r="557" customFormat="1" spans="1:157">
      <c r="A557" s="53"/>
      <c r="B557" s="57" t="s">
        <v>16</v>
      </c>
      <c r="C557" s="57" t="s">
        <v>1530</v>
      </c>
      <c r="D557" s="57" t="s">
        <v>14</v>
      </c>
      <c r="E557" s="58" t="s">
        <v>1531</v>
      </c>
      <c r="F557" s="57" t="s">
        <v>1532</v>
      </c>
      <c r="G557" s="59" t="s">
        <v>25</v>
      </c>
      <c r="H557" s="59">
        <v>6</v>
      </c>
      <c r="I557" s="66">
        <v>65.14</v>
      </c>
      <c r="J557" s="66">
        <v>79.77</v>
      </c>
      <c r="K557" s="66">
        <v>478.62</v>
      </c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  <c r="AA557" s="53"/>
      <c r="AB557" s="53"/>
      <c r="AC557" s="53"/>
      <c r="AD557" s="53"/>
      <c r="AE557" s="53"/>
      <c r="AF557" s="53"/>
      <c r="AG557" s="53"/>
      <c r="AH557" s="53"/>
      <c r="AI557" s="53"/>
      <c r="AJ557" s="53"/>
      <c r="AK557" s="53"/>
      <c r="AL557" s="53"/>
      <c r="AM557" s="53"/>
      <c r="AN557" s="53"/>
      <c r="AO557" s="53"/>
      <c r="AP557" s="53"/>
      <c r="AQ557" s="53"/>
      <c r="AR557" s="53"/>
      <c r="AS557" s="53"/>
      <c r="AT557" s="53"/>
      <c r="AU557" s="53"/>
      <c r="AV557" s="53"/>
      <c r="AW557" s="53"/>
      <c r="AX557" s="53"/>
      <c r="AY557" s="53"/>
      <c r="AZ557" s="53"/>
      <c r="BA557" s="53"/>
      <c r="BB557" s="53"/>
      <c r="BC557" s="53"/>
      <c r="BD557" s="53"/>
      <c r="BE557" s="53"/>
      <c r="BF557" s="53"/>
      <c r="BG557" s="53"/>
      <c r="BH557" s="53"/>
      <c r="BI557" s="53"/>
      <c r="BJ557" s="53"/>
      <c r="BK557" s="53"/>
      <c r="BL557" s="53"/>
      <c r="BM557" s="53"/>
      <c r="BN557" s="53"/>
      <c r="BO557" s="53"/>
      <c r="BP557" s="53"/>
      <c r="BQ557" s="53"/>
      <c r="BR557" s="53"/>
      <c r="BS557" s="53"/>
      <c r="BT557" s="53"/>
      <c r="BU557" s="53"/>
      <c r="BV557" s="53"/>
      <c r="BW557" s="53"/>
      <c r="BX557" s="53"/>
      <c r="BY557" s="53"/>
      <c r="BZ557" s="53"/>
      <c r="CA557" s="53"/>
      <c r="CB557" s="53"/>
      <c r="CC557" s="53"/>
      <c r="CD557" s="53"/>
      <c r="CE557" s="53"/>
      <c r="CF557" s="53"/>
      <c r="CG557" s="53"/>
      <c r="CH557" s="53"/>
      <c r="CI557" s="53"/>
      <c r="CJ557" s="53"/>
      <c r="CK557" s="53"/>
      <c r="CL557" s="53"/>
      <c r="CM557" s="53"/>
      <c r="CN557" s="53"/>
      <c r="CO557" s="53"/>
      <c r="CP557" s="53"/>
      <c r="CQ557" s="53"/>
      <c r="CR557" s="53"/>
      <c r="CS557" s="53"/>
      <c r="CT557" s="53"/>
      <c r="CU557" s="53"/>
      <c r="CV557" s="53"/>
      <c r="CW557" s="53"/>
      <c r="CX557" s="53"/>
      <c r="CY557" s="53"/>
      <c r="CZ557" s="53"/>
      <c r="DA557" s="53"/>
      <c r="DB557" s="53"/>
      <c r="DC557" s="53"/>
      <c r="DD557" s="53"/>
      <c r="DE557" s="53"/>
      <c r="DF557" s="53"/>
      <c r="DG557" s="53"/>
      <c r="DH557" s="53"/>
      <c r="DI557" s="53"/>
      <c r="DJ557" s="53"/>
      <c r="DK557" s="53"/>
      <c r="DL557" s="53"/>
      <c r="DM557" s="53"/>
      <c r="DN557" s="53"/>
      <c r="DO557" s="53"/>
      <c r="DP557" s="53"/>
      <c r="DQ557" s="53"/>
      <c r="DR557" s="53"/>
      <c r="DS557" s="53"/>
      <c r="DT557" s="53"/>
      <c r="DU557" s="53"/>
      <c r="DV557" s="53"/>
      <c r="DW557" s="53"/>
      <c r="DX557" s="53"/>
      <c r="DY557" s="53"/>
      <c r="DZ557" s="53"/>
      <c r="EA557" s="53"/>
      <c r="EB557" s="53"/>
      <c r="EC557" s="53"/>
      <c r="ED557" s="53"/>
      <c r="EE557" s="53"/>
      <c r="EF557" s="53"/>
      <c r="EG557" s="53"/>
      <c r="EH557" s="53"/>
      <c r="EI557" s="53"/>
      <c r="EJ557" s="53"/>
      <c r="EK557" s="53"/>
      <c r="EL557" s="53"/>
      <c r="EM557" s="53"/>
      <c r="EN557" s="53"/>
      <c r="EO557" s="53"/>
      <c r="EP557" s="53"/>
      <c r="EQ557" s="53"/>
      <c r="ER557" s="53"/>
      <c r="ES557" s="53"/>
      <c r="ET557" s="53"/>
      <c r="EU557" s="53"/>
      <c r="EV557" s="53"/>
      <c r="EW557" s="53"/>
      <c r="EX557" s="53"/>
      <c r="EY557" s="53"/>
      <c r="EZ557" s="53"/>
      <c r="FA557" s="53"/>
    </row>
    <row r="558" customFormat="1" spans="1:157">
      <c r="A558" s="53"/>
      <c r="B558" s="57" t="s">
        <v>16</v>
      </c>
      <c r="C558" s="57" t="s">
        <v>1533</v>
      </c>
      <c r="D558" s="57" t="s">
        <v>27</v>
      </c>
      <c r="E558" s="57" t="s">
        <v>1534</v>
      </c>
      <c r="F558" s="57" t="s">
        <v>1535</v>
      </c>
      <c r="G558" s="59" t="s">
        <v>25</v>
      </c>
      <c r="H558" s="59">
        <v>2</v>
      </c>
      <c r="I558" s="66">
        <v>689.312832</v>
      </c>
      <c r="J558" s="66">
        <f>I558*22.47%+I558</f>
        <v>844.2014253504</v>
      </c>
      <c r="K558" s="66">
        <f>J558*H558</f>
        <v>1688.4028507008</v>
      </c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  <c r="AA558" s="53"/>
      <c r="AB558" s="53"/>
      <c r="AC558" s="53"/>
      <c r="AD558" s="53"/>
      <c r="AE558" s="53"/>
      <c r="AF558" s="53"/>
      <c r="AG558" s="53"/>
      <c r="AH558" s="53"/>
      <c r="AI558" s="53"/>
      <c r="AJ558" s="53"/>
      <c r="AK558" s="53"/>
      <c r="AL558" s="53"/>
      <c r="AM558" s="53"/>
      <c r="AN558" s="53"/>
      <c r="AO558" s="53"/>
      <c r="AP558" s="53"/>
      <c r="AQ558" s="53"/>
      <c r="AR558" s="53"/>
      <c r="AS558" s="53"/>
      <c r="AT558" s="53"/>
      <c r="AU558" s="53"/>
      <c r="AV558" s="53"/>
      <c r="AW558" s="53"/>
      <c r="AX558" s="53"/>
      <c r="AY558" s="53"/>
      <c r="AZ558" s="53"/>
      <c r="BA558" s="53"/>
      <c r="BB558" s="53"/>
      <c r="BC558" s="53"/>
      <c r="BD558" s="53"/>
      <c r="BE558" s="53"/>
      <c r="BF558" s="53"/>
      <c r="BG558" s="53"/>
      <c r="BH558" s="53"/>
      <c r="BI558" s="53"/>
      <c r="BJ558" s="53"/>
      <c r="BK558" s="53"/>
      <c r="BL558" s="53"/>
      <c r="BM558" s="53"/>
      <c r="BN558" s="53"/>
      <c r="BO558" s="53"/>
      <c r="BP558" s="53"/>
      <c r="BQ558" s="53"/>
      <c r="BR558" s="53"/>
      <c r="BS558" s="53"/>
      <c r="BT558" s="53"/>
      <c r="BU558" s="53"/>
      <c r="BV558" s="53"/>
      <c r="BW558" s="53"/>
      <c r="BX558" s="53"/>
      <c r="BY558" s="53"/>
      <c r="BZ558" s="53"/>
      <c r="CA558" s="53"/>
      <c r="CB558" s="53"/>
      <c r="CC558" s="53"/>
      <c r="CD558" s="53"/>
      <c r="CE558" s="53"/>
      <c r="CF558" s="53"/>
      <c r="CG558" s="53"/>
      <c r="CH558" s="53"/>
      <c r="CI558" s="53"/>
      <c r="CJ558" s="53"/>
      <c r="CK558" s="53"/>
      <c r="CL558" s="53"/>
      <c r="CM558" s="53"/>
      <c r="CN558" s="53"/>
      <c r="CO558" s="53"/>
      <c r="CP558" s="53"/>
      <c r="CQ558" s="53"/>
      <c r="CR558" s="53"/>
      <c r="CS558" s="53"/>
      <c r="CT558" s="53"/>
      <c r="CU558" s="53"/>
      <c r="CV558" s="53"/>
      <c r="CW558" s="53"/>
      <c r="CX558" s="53"/>
      <c r="CY558" s="53"/>
      <c r="CZ558" s="53"/>
      <c r="DA558" s="53"/>
      <c r="DB558" s="53"/>
      <c r="DC558" s="53"/>
      <c r="DD558" s="53"/>
      <c r="DE558" s="53"/>
      <c r="DF558" s="53"/>
      <c r="DG558" s="53"/>
      <c r="DH558" s="53"/>
      <c r="DI558" s="53"/>
      <c r="DJ558" s="53"/>
      <c r="DK558" s="53"/>
      <c r="DL558" s="53"/>
      <c r="DM558" s="53"/>
      <c r="DN558" s="53"/>
      <c r="DO558" s="53"/>
      <c r="DP558" s="53"/>
      <c r="DQ558" s="53"/>
      <c r="DR558" s="53"/>
      <c r="DS558" s="53"/>
      <c r="DT558" s="53"/>
      <c r="DU558" s="53"/>
      <c r="DV558" s="53"/>
      <c r="DW558" s="53"/>
      <c r="DX558" s="53"/>
      <c r="DY558" s="53"/>
      <c r="DZ558" s="53"/>
      <c r="EA558" s="53"/>
      <c r="EB558" s="53"/>
      <c r="EC558" s="53"/>
      <c r="ED558" s="53"/>
      <c r="EE558" s="53"/>
      <c r="EF558" s="53"/>
      <c r="EG558" s="53"/>
      <c r="EH558" s="53"/>
      <c r="EI558" s="53"/>
      <c r="EJ558" s="53"/>
      <c r="EK558" s="53"/>
      <c r="EL558" s="53"/>
      <c r="EM558" s="53"/>
      <c r="EN558" s="53"/>
      <c r="EO558" s="53"/>
      <c r="EP558" s="53"/>
      <c r="EQ558" s="53"/>
      <c r="ER558" s="53"/>
      <c r="ES558" s="53"/>
      <c r="ET558" s="53"/>
      <c r="EU558" s="53"/>
      <c r="EV558" s="53"/>
      <c r="EW558" s="53"/>
      <c r="EX558" s="53"/>
      <c r="EY558" s="53"/>
      <c r="EZ558" s="53"/>
      <c r="FA558" s="53"/>
    </row>
    <row r="559" customFormat="1" spans="1:157">
      <c r="A559" s="53"/>
      <c r="B559" s="57" t="s">
        <v>16</v>
      </c>
      <c r="C559" s="57" t="s">
        <v>1536</v>
      </c>
      <c r="D559" s="57" t="s">
        <v>14</v>
      </c>
      <c r="E559" s="58" t="s">
        <v>1537</v>
      </c>
      <c r="F559" s="57" t="s">
        <v>1538</v>
      </c>
      <c r="G559" s="59" t="s">
        <v>25</v>
      </c>
      <c r="H559" s="59">
        <v>2</v>
      </c>
      <c r="I559" s="66">
        <v>78.6</v>
      </c>
      <c r="J559" s="66">
        <v>96.26</v>
      </c>
      <c r="K559" s="66">
        <v>192.52</v>
      </c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  <c r="AA559" s="53"/>
      <c r="AB559" s="53"/>
      <c r="AC559" s="53"/>
      <c r="AD559" s="53"/>
      <c r="AE559" s="53"/>
      <c r="AF559" s="53"/>
      <c r="AG559" s="53"/>
      <c r="AH559" s="53"/>
      <c r="AI559" s="53"/>
      <c r="AJ559" s="53"/>
      <c r="AK559" s="53"/>
      <c r="AL559" s="53"/>
      <c r="AM559" s="53"/>
      <c r="AN559" s="53"/>
      <c r="AO559" s="53"/>
      <c r="AP559" s="53"/>
      <c r="AQ559" s="53"/>
      <c r="AR559" s="53"/>
      <c r="AS559" s="53"/>
      <c r="AT559" s="53"/>
      <c r="AU559" s="53"/>
      <c r="AV559" s="53"/>
      <c r="AW559" s="53"/>
      <c r="AX559" s="53"/>
      <c r="AY559" s="53"/>
      <c r="AZ559" s="53"/>
      <c r="BA559" s="53"/>
      <c r="BB559" s="53"/>
      <c r="BC559" s="53"/>
      <c r="BD559" s="53"/>
      <c r="BE559" s="53"/>
      <c r="BF559" s="53"/>
      <c r="BG559" s="53"/>
      <c r="BH559" s="53"/>
      <c r="BI559" s="53"/>
      <c r="BJ559" s="53"/>
      <c r="BK559" s="53"/>
      <c r="BL559" s="53"/>
      <c r="BM559" s="53"/>
      <c r="BN559" s="53"/>
      <c r="BO559" s="53"/>
      <c r="BP559" s="53"/>
      <c r="BQ559" s="53"/>
      <c r="BR559" s="53"/>
      <c r="BS559" s="53"/>
      <c r="BT559" s="53"/>
      <c r="BU559" s="53"/>
      <c r="BV559" s="53"/>
      <c r="BW559" s="53"/>
      <c r="BX559" s="53"/>
      <c r="BY559" s="53"/>
      <c r="BZ559" s="53"/>
      <c r="CA559" s="53"/>
      <c r="CB559" s="53"/>
      <c r="CC559" s="53"/>
      <c r="CD559" s="53"/>
      <c r="CE559" s="53"/>
      <c r="CF559" s="53"/>
      <c r="CG559" s="53"/>
      <c r="CH559" s="53"/>
      <c r="CI559" s="53"/>
      <c r="CJ559" s="53"/>
      <c r="CK559" s="53"/>
      <c r="CL559" s="53"/>
      <c r="CM559" s="53"/>
      <c r="CN559" s="53"/>
      <c r="CO559" s="53"/>
      <c r="CP559" s="53"/>
      <c r="CQ559" s="53"/>
      <c r="CR559" s="53"/>
      <c r="CS559" s="53"/>
      <c r="CT559" s="53"/>
      <c r="CU559" s="53"/>
      <c r="CV559" s="53"/>
      <c r="CW559" s="53"/>
      <c r="CX559" s="53"/>
      <c r="CY559" s="53"/>
      <c r="CZ559" s="53"/>
      <c r="DA559" s="53"/>
      <c r="DB559" s="53"/>
      <c r="DC559" s="53"/>
      <c r="DD559" s="53"/>
      <c r="DE559" s="53"/>
      <c r="DF559" s="53"/>
      <c r="DG559" s="53"/>
      <c r="DH559" s="53"/>
      <c r="DI559" s="53"/>
      <c r="DJ559" s="53"/>
      <c r="DK559" s="53"/>
      <c r="DL559" s="53"/>
      <c r="DM559" s="53"/>
      <c r="DN559" s="53"/>
      <c r="DO559" s="53"/>
      <c r="DP559" s="53"/>
      <c r="DQ559" s="53"/>
      <c r="DR559" s="53"/>
      <c r="DS559" s="53"/>
      <c r="DT559" s="53"/>
      <c r="DU559" s="53"/>
      <c r="DV559" s="53"/>
      <c r="DW559" s="53"/>
      <c r="DX559" s="53"/>
      <c r="DY559" s="53"/>
      <c r="DZ559" s="53"/>
      <c r="EA559" s="53"/>
      <c r="EB559" s="53"/>
      <c r="EC559" s="53"/>
      <c r="ED559" s="53"/>
      <c r="EE559" s="53"/>
      <c r="EF559" s="53"/>
      <c r="EG559" s="53"/>
      <c r="EH559" s="53"/>
      <c r="EI559" s="53"/>
      <c r="EJ559" s="53"/>
      <c r="EK559" s="53"/>
      <c r="EL559" s="53"/>
      <c r="EM559" s="53"/>
      <c r="EN559" s="53"/>
      <c r="EO559" s="53"/>
      <c r="EP559" s="53"/>
      <c r="EQ559" s="53"/>
      <c r="ER559" s="53"/>
      <c r="ES559" s="53"/>
      <c r="ET559" s="53"/>
      <c r="EU559" s="53"/>
      <c r="EV559" s="53"/>
      <c r="EW559" s="53"/>
      <c r="EX559" s="53"/>
      <c r="EY559" s="53"/>
      <c r="EZ559" s="53"/>
      <c r="FA559" s="53"/>
    </row>
    <row r="560" customFormat="1" spans="1:157">
      <c r="A560" s="53"/>
      <c r="B560" s="57" t="s">
        <v>16</v>
      </c>
      <c r="C560" s="57" t="s">
        <v>1539</v>
      </c>
      <c r="D560" s="57" t="s">
        <v>14</v>
      </c>
      <c r="E560" s="58" t="s">
        <v>1540</v>
      </c>
      <c r="F560" s="57" t="s">
        <v>1541</v>
      </c>
      <c r="G560" s="59" t="s">
        <v>25</v>
      </c>
      <c r="H560" s="59">
        <v>2</v>
      </c>
      <c r="I560" s="66">
        <v>1380.56</v>
      </c>
      <c r="J560" s="66">
        <v>1690.77</v>
      </c>
      <c r="K560" s="66">
        <v>3381.54</v>
      </c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  <c r="AA560" s="53"/>
      <c r="AB560" s="53"/>
      <c r="AC560" s="53"/>
      <c r="AD560" s="53"/>
      <c r="AE560" s="53"/>
      <c r="AF560" s="53"/>
      <c r="AG560" s="53"/>
      <c r="AH560" s="53"/>
      <c r="AI560" s="53"/>
      <c r="AJ560" s="53"/>
      <c r="AK560" s="53"/>
      <c r="AL560" s="53"/>
      <c r="AM560" s="53"/>
      <c r="AN560" s="53"/>
      <c r="AO560" s="53"/>
      <c r="AP560" s="53"/>
      <c r="AQ560" s="53"/>
      <c r="AR560" s="53"/>
      <c r="AS560" s="53"/>
      <c r="AT560" s="53"/>
      <c r="AU560" s="53"/>
      <c r="AV560" s="53"/>
      <c r="AW560" s="53"/>
      <c r="AX560" s="53"/>
      <c r="AY560" s="53"/>
      <c r="AZ560" s="53"/>
      <c r="BA560" s="53"/>
      <c r="BB560" s="53"/>
      <c r="BC560" s="53"/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3"/>
      <c r="DE560" s="53"/>
      <c r="DF560" s="53"/>
      <c r="DG560" s="53"/>
      <c r="DH560" s="53"/>
      <c r="DI560" s="53"/>
      <c r="DJ560" s="53"/>
      <c r="DK560" s="53"/>
      <c r="DL560" s="53"/>
      <c r="DM560" s="53"/>
      <c r="DN560" s="53"/>
      <c r="DO560" s="53"/>
      <c r="DP560" s="53"/>
      <c r="DQ560" s="53"/>
      <c r="DR560" s="53"/>
      <c r="DS560" s="53"/>
      <c r="DT560" s="53"/>
      <c r="DU560" s="53"/>
      <c r="DV560" s="53"/>
      <c r="DW560" s="53"/>
      <c r="DX560" s="53"/>
      <c r="DY560" s="53"/>
      <c r="DZ560" s="53"/>
      <c r="EA560" s="53"/>
      <c r="EB560" s="53"/>
      <c r="EC560" s="53"/>
      <c r="ED560" s="53"/>
      <c r="EE560" s="53"/>
      <c r="EF560" s="53"/>
      <c r="EG560" s="53"/>
      <c r="EH560" s="53"/>
      <c r="EI560" s="53"/>
      <c r="EJ560" s="53"/>
      <c r="EK560" s="53"/>
      <c r="EL560" s="53"/>
      <c r="EM560" s="53"/>
      <c r="EN560" s="53"/>
      <c r="EO560" s="53"/>
      <c r="EP560" s="53"/>
      <c r="EQ560" s="53"/>
      <c r="ER560" s="53"/>
      <c r="ES560" s="53"/>
      <c r="ET560" s="53"/>
      <c r="EU560" s="53"/>
      <c r="EV560" s="53"/>
      <c r="EW560" s="53"/>
      <c r="EX560" s="53"/>
      <c r="EY560" s="53"/>
      <c r="EZ560" s="53"/>
      <c r="FA560" s="53"/>
    </row>
    <row r="561" customFormat="1" spans="1:157">
      <c r="A561" s="53"/>
      <c r="B561" s="57" t="s">
        <v>16</v>
      </c>
      <c r="C561" s="57" t="s">
        <v>1542</v>
      </c>
      <c r="D561" s="57" t="s">
        <v>14</v>
      </c>
      <c r="E561" s="58" t="s">
        <v>1543</v>
      </c>
      <c r="F561" s="57" t="s">
        <v>1544</v>
      </c>
      <c r="G561" s="59" t="s">
        <v>25</v>
      </c>
      <c r="H561" s="59">
        <v>2</v>
      </c>
      <c r="I561" s="66">
        <v>100.78</v>
      </c>
      <c r="J561" s="66">
        <v>123.42</v>
      </c>
      <c r="K561" s="66">
        <v>246.84</v>
      </c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  <c r="AA561" s="53"/>
      <c r="AB561" s="53"/>
      <c r="AC561" s="53"/>
      <c r="AD561" s="53"/>
      <c r="AE561" s="53"/>
      <c r="AF561" s="53"/>
      <c r="AG561" s="53"/>
      <c r="AH561" s="53"/>
      <c r="AI561" s="53"/>
      <c r="AJ561" s="53"/>
      <c r="AK561" s="53"/>
      <c r="AL561" s="53"/>
      <c r="AM561" s="53"/>
      <c r="AN561" s="53"/>
      <c r="AO561" s="53"/>
      <c r="AP561" s="53"/>
      <c r="AQ561" s="53"/>
      <c r="AR561" s="53"/>
      <c r="AS561" s="53"/>
      <c r="AT561" s="53"/>
      <c r="AU561" s="53"/>
      <c r="AV561" s="53"/>
      <c r="AW561" s="53"/>
      <c r="AX561" s="53"/>
      <c r="AY561" s="53"/>
      <c r="AZ561" s="53"/>
      <c r="BA561" s="53"/>
      <c r="BB561" s="53"/>
      <c r="BC561" s="53"/>
      <c r="BD561" s="53"/>
      <c r="BE561" s="53"/>
      <c r="BF561" s="53"/>
      <c r="BG561" s="53"/>
      <c r="BH561" s="53"/>
      <c r="BI561" s="53"/>
      <c r="BJ561" s="53"/>
      <c r="BK561" s="53"/>
      <c r="BL561" s="53"/>
      <c r="BM561" s="53"/>
      <c r="BN561" s="53"/>
      <c r="BO561" s="53"/>
      <c r="BP561" s="53"/>
      <c r="BQ561" s="53"/>
      <c r="BR561" s="53"/>
      <c r="BS561" s="53"/>
      <c r="BT561" s="53"/>
      <c r="BU561" s="53"/>
      <c r="BV561" s="53"/>
      <c r="BW561" s="53"/>
      <c r="BX561" s="53"/>
      <c r="BY561" s="53"/>
      <c r="BZ561" s="53"/>
      <c r="CA561" s="53"/>
      <c r="CB561" s="53"/>
      <c r="CC561" s="53"/>
      <c r="CD561" s="53"/>
      <c r="CE561" s="53"/>
      <c r="CF561" s="53"/>
      <c r="CG561" s="53"/>
      <c r="CH561" s="53"/>
      <c r="CI561" s="53"/>
      <c r="CJ561" s="53"/>
      <c r="CK561" s="53"/>
      <c r="CL561" s="53"/>
      <c r="CM561" s="53"/>
      <c r="CN561" s="53"/>
      <c r="CO561" s="53"/>
      <c r="CP561" s="53"/>
      <c r="CQ561" s="53"/>
      <c r="CR561" s="53"/>
      <c r="CS561" s="53"/>
      <c r="CT561" s="53"/>
      <c r="CU561" s="53"/>
      <c r="CV561" s="53"/>
      <c r="CW561" s="53"/>
      <c r="CX561" s="53"/>
      <c r="CY561" s="53"/>
      <c r="CZ561" s="53"/>
      <c r="DA561" s="53"/>
      <c r="DB561" s="53"/>
      <c r="DC561" s="53"/>
      <c r="DD561" s="53"/>
      <c r="DE561" s="53"/>
      <c r="DF561" s="53"/>
      <c r="DG561" s="53"/>
      <c r="DH561" s="53"/>
      <c r="DI561" s="53"/>
      <c r="DJ561" s="53"/>
      <c r="DK561" s="53"/>
      <c r="DL561" s="53"/>
      <c r="DM561" s="53"/>
      <c r="DN561" s="53"/>
      <c r="DO561" s="53"/>
      <c r="DP561" s="53"/>
      <c r="DQ561" s="53"/>
      <c r="DR561" s="53"/>
      <c r="DS561" s="53"/>
      <c r="DT561" s="53"/>
      <c r="DU561" s="53"/>
      <c r="DV561" s="53"/>
      <c r="DW561" s="53"/>
      <c r="DX561" s="53"/>
      <c r="DY561" s="53"/>
      <c r="DZ561" s="53"/>
      <c r="EA561" s="53"/>
      <c r="EB561" s="53"/>
      <c r="EC561" s="53"/>
      <c r="ED561" s="53"/>
      <c r="EE561" s="53"/>
      <c r="EF561" s="53"/>
      <c r="EG561" s="53"/>
      <c r="EH561" s="53"/>
      <c r="EI561" s="53"/>
      <c r="EJ561" s="53"/>
      <c r="EK561" s="53"/>
      <c r="EL561" s="53"/>
      <c r="EM561" s="53"/>
      <c r="EN561" s="53"/>
      <c r="EO561" s="53"/>
      <c r="EP561" s="53"/>
      <c r="EQ561" s="53"/>
      <c r="ER561" s="53"/>
      <c r="ES561" s="53"/>
      <c r="ET561" s="53"/>
      <c r="EU561" s="53"/>
      <c r="EV561" s="53"/>
      <c r="EW561" s="53"/>
      <c r="EX561" s="53"/>
      <c r="EY561" s="53"/>
      <c r="EZ561" s="53"/>
      <c r="FA561" s="53"/>
    </row>
    <row r="562" customFormat="1" spans="1:157">
      <c r="A562" s="53"/>
      <c r="B562" s="57" t="s">
        <v>16</v>
      </c>
      <c r="C562" s="57" t="s">
        <v>1545</v>
      </c>
      <c r="D562" s="57" t="s">
        <v>27</v>
      </c>
      <c r="E562" s="57" t="s">
        <v>1546</v>
      </c>
      <c r="F562" s="57" t="s">
        <v>1547</v>
      </c>
      <c r="G562" s="59" t="s">
        <v>25</v>
      </c>
      <c r="H562" s="59">
        <v>1</v>
      </c>
      <c r="I562" s="66">
        <v>366.09729</v>
      </c>
      <c r="J562" s="66">
        <f t="shared" ref="J562:J574" si="15">I562*22.47%+I562</f>
        <v>448.359351063</v>
      </c>
      <c r="K562" s="66">
        <f>J562*H562</f>
        <v>448.359351063</v>
      </c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  <c r="AA562" s="53"/>
      <c r="AB562" s="53"/>
      <c r="AC562" s="53"/>
      <c r="AD562" s="53"/>
      <c r="AE562" s="53"/>
      <c r="AF562" s="53"/>
      <c r="AG562" s="53"/>
      <c r="AH562" s="53"/>
      <c r="AI562" s="53"/>
      <c r="AJ562" s="53"/>
      <c r="AK562" s="53"/>
      <c r="AL562" s="53"/>
      <c r="AM562" s="53"/>
      <c r="AN562" s="53"/>
      <c r="AO562" s="53"/>
      <c r="AP562" s="53"/>
      <c r="AQ562" s="53"/>
      <c r="AR562" s="53"/>
      <c r="AS562" s="53"/>
      <c r="AT562" s="53"/>
      <c r="AU562" s="53"/>
      <c r="AV562" s="53"/>
      <c r="AW562" s="53"/>
      <c r="AX562" s="53"/>
      <c r="AY562" s="53"/>
      <c r="AZ562" s="53"/>
      <c r="BA562" s="53"/>
      <c r="BB562" s="53"/>
      <c r="BC562" s="53"/>
      <c r="BD562" s="53"/>
      <c r="BE562" s="53"/>
      <c r="BF562" s="53"/>
      <c r="BG562" s="53"/>
      <c r="BH562" s="53"/>
      <c r="BI562" s="53"/>
      <c r="BJ562" s="53"/>
      <c r="BK562" s="53"/>
      <c r="BL562" s="53"/>
      <c r="BM562" s="53"/>
      <c r="BN562" s="53"/>
      <c r="BO562" s="53"/>
      <c r="BP562" s="53"/>
      <c r="BQ562" s="53"/>
      <c r="BR562" s="53"/>
      <c r="BS562" s="53"/>
      <c r="BT562" s="53"/>
      <c r="BU562" s="53"/>
      <c r="BV562" s="53"/>
      <c r="BW562" s="53"/>
      <c r="BX562" s="53"/>
      <c r="BY562" s="53"/>
      <c r="BZ562" s="53"/>
      <c r="CA562" s="53"/>
      <c r="CB562" s="53"/>
      <c r="CC562" s="53"/>
      <c r="CD562" s="53"/>
      <c r="CE562" s="53"/>
      <c r="CF562" s="53"/>
      <c r="CG562" s="53"/>
      <c r="CH562" s="53"/>
      <c r="CI562" s="53"/>
      <c r="CJ562" s="53"/>
      <c r="CK562" s="53"/>
      <c r="CL562" s="53"/>
      <c r="CM562" s="53"/>
      <c r="CN562" s="53"/>
      <c r="CO562" s="53"/>
      <c r="CP562" s="53"/>
      <c r="CQ562" s="53"/>
      <c r="CR562" s="53"/>
      <c r="CS562" s="53"/>
      <c r="CT562" s="53"/>
      <c r="CU562" s="53"/>
      <c r="CV562" s="53"/>
      <c r="CW562" s="53"/>
      <c r="CX562" s="53"/>
      <c r="CY562" s="53"/>
      <c r="CZ562" s="53"/>
      <c r="DA562" s="53"/>
      <c r="DB562" s="53"/>
      <c r="DC562" s="53"/>
      <c r="DD562" s="53"/>
      <c r="DE562" s="53"/>
      <c r="DF562" s="53"/>
      <c r="DG562" s="53"/>
      <c r="DH562" s="53"/>
      <c r="DI562" s="53"/>
      <c r="DJ562" s="53"/>
      <c r="DK562" s="53"/>
      <c r="DL562" s="53"/>
      <c r="DM562" s="53"/>
      <c r="DN562" s="53"/>
      <c r="DO562" s="53"/>
      <c r="DP562" s="53"/>
      <c r="DQ562" s="53"/>
      <c r="DR562" s="53"/>
      <c r="DS562" s="53"/>
      <c r="DT562" s="53"/>
      <c r="DU562" s="53"/>
      <c r="DV562" s="53"/>
      <c r="DW562" s="53"/>
      <c r="DX562" s="53"/>
      <c r="DY562" s="53"/>
      <c r="DZ562" s="53"/>
      <c r="EA562" s="53"/>
      <c r="EB562" s="53"/>
      <c r="EC562" s="53"/>
      <c r="ED562" s="53"/>
      <c r="EE562" s="53"/>
      <c r="EF562" s="53"/>
      <c r="EG562" s="53"/>
      <c r="EH562" s="53"/>
      <c r="EI562" s="53"/>
      <c r="EJ562" s="53"/>
      <c r="EK562" s="53"/>
      <c r="EL562" s="53"/>
      <c r="EM562" s="53"/>
      <c r="EN562" s="53"/>
      <c r="EO562" s="53"/>
      <c r="EP562" s="53"/>
      <c r="EQ562" s="53"/>
      <c r="ER562" s="53"/>
      <c r="ES562" s="53"/>
      <c r="ET562" s="53"/>
      <c r="EU562" s="53"/>
      <c r="EV562" s="53"/>
      <c r="EW562" s="53"/>
      <c r="EX562" s="53"/>
      <c r="EY562" s="53"/>
      <c r="EZ562" s="53"/>
      <c r="FA562" s="53"/>
    </row>
    <row r="563" customFormat="1" spans="1:157">
      <c r="A563" s="53"/>
      <c r="B563" s="57" t="s">
        <v>16</v>
      </c>
      <c r="C563" s="57" t="s">
        <v>1548</v>
      </c>
      <c r="D563" s="57" t="s">
        <v>27</v>
      </c>
      <c r="E563" s="57" t="s">
        <v>1549</v>
      </c>
      <c r="F563" s="57" t="s">
        <v>1550</v>
      </c>
      <c r="G563" s="59" t="s">
        <v>25</v>
      </c>
      <c r="H563" s="59">
        <v>2</v>
      </c>
      <c r="I563" s="66">
        <v>367.607916</v>
      </c>
      <c r="J563" s="66">
        <f t="shared" si="15"/>
        <v>450.2094147252</v>
      </c>
      <c r="K563" s="66">
        <f>J563*H563</f>
        <v>900.4188294504</v>
      </c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  <c r="AA563" s="53"/>
      <c r="AB563" s="53"/>
      <c r="AC563" s="53"/>
      <c r="AD563" s="53"/>
      <c r="AE563" s="53"/>
      <c r="AF563" s="53"/>
      <c r="AG563" s="53"/>
      <c r="AH563" s="53"/>
      <c r="AI563" s="53"/>
      <c r="AJ563" s="53"/>
      <c r="AK563" s="53"/>
      <c r="AL563" s="53"/>
      <c r="AM563" s="53"/>
      <c r="AN563" s="53"/>
      <c r="AO563" s="53"/>
      <c r="AP563" s="53"/>
      <c r="AQ563" s="53"/>
      <c r="AR563" s="53"/>
      <c r="AS563" s="53"/>
      <c r="AT563" s="53"/>
      <c r="AU563" s="53"/>
      <c r="AV563" s="53"/>
      <c r="AW563" s="53"/>
      <c r="AX563" s="53"/>
      <c r="AY563" s="53"/>
      <c r="AZ563" s="53"/>
      <c r="BA563" s="53"/>
      <c r="BB563" s="53"/>
      <c r="BC563" s="53"/>
      <c r="BD563" s="53"/>
      <c r="BE563" s="53"/>
      <c r="BF563" s="53"/>
      <c r="BG563" s="53"/>
      <c r="BH563" s="53"/>
      <c r="BI563" s="53"/>
      <c r="BJ563" s="53"/>
      <c r="BK563" s="53"/>
      <c r="BL563" s="53"/>
      <c r="BM563" s="53"/>
      <c r="BN563" s="53"/>
      <c r="BO563" s="53"/>
      <c r="BP563" s="53"/>
      <c r="BQ563" s="53"/>
      <c r="BR563" s="53"/>
      <c r="BS563" s="53"/>
      <c r="BT563" s="53"/>
      <c r="BU563" s="53"/>
      <c r="BV563" s="53"/>
      <c r="BW563" s="53"/>
      <c r="BX563" s="53"/>
      <c r="BY563" s="53"/>
      <c r="BZ563" s="53"/>
      <c r="CA563" s="53"/>
      <c r="CB563" s="53"/>
      <c r="CC563" s="53"/>
      <c r="CD563" s="53"/>
      <c r="CE563" s="53"/>
      <c r="CF563" s="53"/>
      <c r="CG563" s="53"/>
      <c r="CH563" s="53"/>
      <c r="CI563" s="53"/>
      <c r="CJ563" s="53"/>
      <c r="CK563" s="53"/>
      <c r="CL563" s="53"/>
      <c r="CM563" s="53"/>
      <c r="CN563" s="53"/>
      <c r="CO563" s="53"/>
      <c r="CP563" s="53"/>
      <c r="CQ563" s="53"/>
      <c r="CR563" s="53"/>
      <c r="CS563" s="53"/>
      <c r="CT563" s="53"/>
      <c r="CU563" s="53"/>
      <c r="CV563" s="53"/>
      <c r="CW563" s="53"/>
      <c r="CX563" s="53"/>
      <c r="CY563" s="53"/>
      <c r="CZ563" s="53"/>
      <c r="DA563" s="53"/>
      <c r="DB563" s="53"/>
      <c r="DC563" s="53"/>
      <c r="DD563" s="53"/>
      <c r="DE563" s="53"/>
      <c r="DF563" s="53"/>
      <c r="DG563" s="53"/>
      <c r="DH563" s="53"/>
      <c r="DI563" s="53"/>
      <c r="DJ563" s="53"/>
      <c r="DK563" s="53"/>
      <c r="DL563" s="53"/>
      <c r="DM563" s="53"/>
      <c r="DN563" s="53"/>
      <c r="DO563" s="53"/>
      <c r="DP563" s="53"/>
      <c r="DQ563" s="53"/>
      <c r="DR563" s="53"/>
      <c r="DS563" s="53"/>
      <c r="DT563" s="53"/>
      <c r="DU563" s="53"/>
      <c r="DV563" s="53"/>
      <c r="DW563" s="53"/>
      <c r="DX563" s="53"/>
      <c r="DY563" s="53"/>
      <c r="DZ563" s="53"/>
      <c r="EA563" s="53"/>
      <c r="EB563" s="53"/>
      <c r="EC563" s="53"/>
      <c r="ED563" s="53"/>
      <c r="EE563" s="53"/>
      <c r="EF563" s="53"/>
      <c r="EG563" s="53"/>
      <c r="EH563" s="53"/>
      <c r="EI563" s="53"/>
      <c r="EJ563" s="53"/>
      <c r="EK563" s="53"/>
      <c r="EL563" s="53"/>
      <c r="EM563" s="53"/>
      <c r="EN563" s="53"/>
      <c r="EO563" s="53"/>
      <c r="EP563" s="53"/>
      <c r="EQ563" s="53"/>
      <c r="ER563" s="53"/>
      <c r="ES563" s="53"/>
      <c r="ET563" s="53"/>
      <c r="EU563" s="53"/>
      <c r="EV563" s="53"/>
      <c r="EW563" s="53"/>
      <c r="EX563" s="53"/>
      <c r="EY563" s="53"/>
      <c r="EZ563" s="53"/>
      <c r="FA563" s="53"/>
    </row>
    <row r="564" spans="2:11">
      <c r="B564" s="50" t="s">
        <v>72</v>
      </c>
      <c r="C564" s="50" t="s">
        <v>1551</v>
      </c>
      <c r="D564" s="50" t="s">
        <v>14</v>
      </c>
      <c r="E564" s="51"/>
      <c r="F564" s="50" t="s">
        <v>1552</v>
      </c>
      <c r="G564" s="52" t="s">
        <v>11</v>
      </c>
      <c r="H564" s="52">
        <v>0</v>
      </c>
      <c r="I564" s="64">
        <v>0</v>
      </c>
      <c r="J564" s="64">
        <f t="shared" si="15"/>
        <v>0</v>
      </c>
      <c r="K564" s="64">
        <f>SUM(K565:K573)</f>
        <v>43355.416038884</v>
      </c>
    </row>
    <row r="565" customFormat="1" spans="1:157">
      <c r="A565" s="53"/>
      <c r="B565" s="57" t="s">
        <v>16</v>
      </c>
      <c r="C565" s="57" t="s">
        <v>1553</v>
      </c>
      <c r="D565" s="57" t="s">
        <v>27</v>
      </c>
      <c r="E565" s="57" t="s">
        <v>1554</v>
      </c>
      <c r="F565" s="57" t="s">
        <v>1555</v>
      </c>
      <c r="G565" s="59" t="s">
        <v>32</v>
      </c>
      <c r="H565" s="59">
        <v>121</v>
      </c>
      <c r="I565" s="66">
        <v>153.992046</v>
      </c>
      <c r="J565" s="66">
        <f t="shared" si="15"/>
        <v>188.5940587362</v>
      </c>
      <c r="K565" s="66">
        <f t="shared" ref="K565:K573" si="16">J565*H565</f>
        <v>22819.8811070802</v>
      </c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  <c r="AA565" s="53"/>
      <c r="AB565" s="53"/>
      <c r="AC565" s="53"/>
      <c r="AD565" s="53"/>
      <c r="AE565" s="53"/>
      <c r="AF565" s="53"/>
      <c r="AG565" s="53"/>
      <c r="AH565" s="53"/>
      <c r="AI565" s="53"/>
      <c r="AJ565" s="53"/>
      <c r="AK565" s="53"/>
      <c r="AL565" s="53"/>
      <c r="AM565" s="53"/>
      <c r="AN565" s="53"/>
      <c r="AO565" s="53"/>
      <c r="AP565" s="53"/>
      <c r="AQ565" s="53"/>
      <c r="AR565" s="53"/>
      <c r="AS565" s="53"/>
      <c r="AT565" s="53"/>
      <c r="AU565" s="53"/>
      <c r="AV565" s="53"/>
      <c r="AW565" s="53"/>
      <c r="AX565" s="53"/>
      <c r="AY565" s="53"/>
      <c r="AZ565" s="53"/>
      <c r="BA565" s="53"/>
      <c r="BB565" s="53"/>
      <c r="BC565" s="53"/>
      <c r="BD565" s="53"/>
      <c r="BE565" s="53"/>
      <c r="BF565" s="53"/>
      <c r="BG565" s="53"/>
      <c r="BH565" s="53"/>
      <c r="BI565" s="53"/>
      <c r="BJ565" s="53"/>
      <c r="BK565" s="53"/>
      <c r="BL565" s="53"/>
      <c r="BM565" s="53"/>
      <c r="BN565" s="53"/>
      <c r="BO565" s="53"/>
      <c r="BP565" s="53"/>
      <c r="BQ565" s="53"/>
      <c r="BR565" s="53"/>
      <c r="BS565" s="53"/>
      <c r="BT565" s="53"/>
      <c r="BU565" s="53"/>
      <c r="BV565" s="53"/>
      <c r="BW565" s="53"/>
      <c r="BX565" s="53"/>
      <c r="BY565" s="53"/>
      <c r="BZ565" s="53"/>
      <c r="CA565" s="53"/>
      <c r="CB565" s="53"/>
      <c r="CC565" s="53"/>
      <c r="CD565" s="53"/>
      <c r="CE565" s="53"/>
      <c r="CF565" s="53"/>
      <c r="CG565" s="53"/>
      <c r="CH565" s="53"/>
      <c r="CI565" s="53"/>
      <c r="CJ565" s="53"/>
      <c r="CK565" s="53"/>
      <c r="CL565" s="53"/>
      <c r="CM565" s="53"/>
      <c r="CN565" s="53"/>
      <c r="CO565" s="53"/>
      <c r="CP565" s="53"/>
      <c r="CQ565" s="53"/>
      <c r="CR565" s="53"/>
      <c r="CS565" s="53"/>
      <c r="CT565" s="53"/>
      <c r="CU565" s="53"/>
      <c r="CV565" s="53"/>
      <c r="CW565" s="53"/>
      <c r="CX565" s="53"/>
      <c r="CY565" s="53"/>
      <c r="CZ565" s="53"/>
      <c r="DA565" s="53"/>
      <c r="DB565" s="53"/>
      <c r="DC565" s="53"/>
      <c r="DD565" s="53"/>
      <c r="DE565" s="53"/>
      <c r="DF565" s="53"/>
      <c r="DG565" s="53"/>
      <c r="DH565" s="53"/>
      <c r="DI565" s="53"/>
      <c r="DJ565" s="53"/>
      <c r="DK565" s="53"/>
      <c r="DL565" s="53"/>
      <c r="DM565" s="53"/>
      <c r="DN565" s="53"/>
      <c r="DO565" s="53"/>
      <c r="DP565" s="53"/>
      <c r="DQ565" s="53"/>
      <c r="DR565" s="53"/>
      <c r="DS565" s="53"/>
      <c r="DT565" s="53"/>
      <c r="DU565" s="53"/>
      <c r="DV565" s="53"/>
      <c r="DW565" s="53"/>
      <c r="DX565" s="53"/>
      <c r="DY565" s="53"/>
      <c r="DZ565" s="53"/>
      <c r="EA565" s="53"/>
      <c r="EB565" s="53"/>
      <c r="EC565" s="53"/>
      <c r="ED565" s="53"/>
      <c r="EE565" s="53"/>
      <c r="EF565" s="53"/>
      <c r="EG565" s="53"/>
      <c r="EH565" s="53"/>
      <c r="EI565" s="53"/>
      <c r="EJ565" s="53"/>
      <c r="EK565" s="53"/>
      <c r="EL565" s="53"/>
      <c r="EM565" s="53"/>
      <c r="EN565" s="53"/>
      <c r="EO565" s="53"/>
      <c r="EP565" s="53"/>
      <c r="EQ565" s="53"/>
      <c r="ER565" s="53"/>
      <c r="ES565" s="53"/>
      <c r="ET565" s="53"/>
      <c r="EU565" s="53"/>
      <c r="EV565" s="53"/>
      <c r="EW565" s="53"/>
      <c r="EX565" s="53"/>
      <c r="EY565" s="53"/>
      <c r="EZ565" s="53"/>
      <c r="FA565" s="53"/>
    </row>
    <row r="566" customFormat="1" spans="1:157">
      <c r="A566" s="53"/>
      <c r="B566" s="57" t="s">
        <v>16</v>
      </c>
      <c r="C566" s="57" t="s">
        <v>1556</v>
      </c>
      <c r="D566" s="57" t="s">
        <v>27</v>
      </c>
      <c r="E566" s="57" t="s">
        <v>1557</v>
      </c>
      <c r="F566" s="57" t="s">
        <v>1558</v>
      </c>
      <c r="G566" s="59" t="s">
        <v>32</v>
      </c>
      <c r="H566" s="59">
        <v>105.3</v>
      </c>
      <c r="I566" s="66">
        <v>97.514664</v>
      </c>
      <c r="J566" s="66">
        <f t="shared" si="15"/>
        <v>119.4262090008</v>
      </c>
      <c r="K566" s="66">
        <f t="shared" si="16"/>
        <v>12575.5798077842</v>
      </c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  <c r="AA566" s="53"/>
      <c r="AB566" s="53"/>
      <c r="AC566" s="53"/>
      <c r="AD566" s="53"/>
      <c r="AE566" s="53"/>
      <c r="AF566" s="53"/>
      <c r="AG566" s="53"/>
      <c r="AH566" s="53"/>
      <c r="AI566" s="53"/>
      <c r="AJ566" s="53"/>
      <c r="AK566" s="53"/>
      <c r="AL566" s="53"/>
      <c r="AM566" s="53"/>
      <c r="AN566" s="53"/>
      <c r="AO566" s="53"/>
      <c r="AP566" s="53"/>
      <c r="AQ566" s="53"/>
      <c r="AR566" s="53"/>
      <c r="AS566" s="53"/>
      <c r="AT566" s="53"/>
      <c r="AU566" s="53"/>
      <c r="AV566" s="53"/>
      <c r="AW566" s="53"/>
      <c r="AX566" s="53"/>
      <c r="AY566" s="53"/>
      <c r="AZ566" s="53"/>
      <c r="BA566" s="53"/>
      <c r="BB566" s="53"/>
      <c r="BC566" s="53"/>
      <c r="BD566" s="53"/>
      <c r="BE566" s="53"/>
      <c r="BF566" s="53"/>
      <c r="BG566" s="53"/>
      <c r="BH566" s="53"/>
      <c r="BI566" s="53"/>
      <c r="BJ566" s="53"/>
      <c r="BK566" s="53"/>
      <c r="BL566" s="53"/>
      <c r="BM566" s="53"/>
      <c r="BN566" s="53"/>
      <c r="BO566" s="53"/>
      <c r="BP566" s="53"/>
      <c r="BQ566" s="53"/>
      <c r="BR566" s="53"/>
      <c r="BS566" s="53"/>
      <c r="BT566" s="53"/>
      <c r="BU566" s="53"/>
      <c r="BV566" s="53"/>
      <c r="BW566" s="53"/>
      <c r="BX566" s="53"/>
      <c r="BY566" s="53"/>
      <c r="BZ566" s="53"/>
      <c r="CA566" s="53"/>
      <c r="CB566" s="53"/>
      <c r="CC566" s="53"/>
      <c r="CD566" s="53"/>
      <c r="CE566" s="53"/>
      <c r="CF566" s="53"/>
      <c r="CG566" s="53"/>
      <c r="CH566" s="53"/>
      <c r="CI566" s="53"/>
      <c r="CJ566" s="53"/>
      <c r="CK566" s="53"/>
      <c r="CL566" s="53"/>
      <c r="CM566" s="53"/>
      <c r="CN566" s="53"/>
      <c r="CO566" s="53"/>
      <c r="CP566" s="53"/>
      <c r="CQ566" s="53"/>
      <c r="CR566" s="53"/>
      <c r="CS566" s="53"/>
      <c r="CT566" s="53"/>
      <c r="CU566" s="53"/>
      <c r="CV566" s="53"/>
      <c r="CW566" s="53"/>
      <c r="CX566" s="53"/>
      <c r="CY566" s="53"/>
      <c r="CZ566" s="53"/>
      <c r="DA566" s="53"/>
      <c r="DB566" s="53"/>
      <c r="DC566" s="53"/>
      <c r="DD566" s="53"/>
      <c r="DE566" s="53"/>
      <c r="DF566" s="53"/>
      <c r="DG566" s="53"/>
      <c r="DH566" s="53"/>
      <c r="DI566" s="53"/>
      <c r="DJ566" s="53"/>
      <c r="DK566" s="53"/>
      <c r="DL566" s="53"/>
      <c r="DM566" s="53"/>
      <c r="DN566" s="53"/>
      <c r="DO566" s="53"/>
      <c r="DP566" s="53"/>
      <c r="DQ566" s="53"/>
      <c r="DR566" s="53"/>
      <c r="DS566" s="53"/>
      <c r="DT566" s="53"/>
      <c r="DU566" s="53"/>
      <c r="DV566" s="53"/>
      <c r="DW566" s="53"/>
      <c r="DX566" s="53"/>
      <c r="DY566" s="53"/>
      <c r="DZ566" s="53"/>
      <c r="EA566" s="53"/>
      <c r="EB566" s="53"/>
      <c r="EC566" s="53"/>
      <c r="ED566" s="53"/>
      <c r="EE566" s="53"/>
      <c r="EF566" s="53"/>
      <c r="EG566" s="53"/>
      <c r="EH566" s="53"/>
      <c r="EI566" s="53"/>
      <c r="EJ566" s="53"/>
      <c r="EK566" s="53"/>
      <c r="EL566" s="53"/>
      <c r="EM566" s="53"/>
      <c r="EN566" s="53"/>
      <c r="EO566" s="53"/>
      <c r="EP566" s="53"/>
      <c r="EQ566" s="53"/>
      <c r="ER566" s="53"/>
      <c r="ES566" s="53"/>
      <c r="ET566" s="53"/>
      <c r="EU566" s="53"/>
      <c r="EV566" s="53"/>
      <c r="EW566" s="53"/>
      <c r="EX566" s="53"/>
      <c r="EY566" s="53"/>
      <c r="EZ566" s="53"/>
      <c r="FA566" s="53"/>
    </row>
    <row r="567" customFormat="1" spans="1:157">
      <c r="A567" s="53"/>
      <c r="B567" s="57" t="s">
        <v>16</v>
      </c>
      <c r="C567" s="57" t="s">
        <v>1559</v>
      </c>
      <c r="D567" s="57" t="s">
        <v>27</v>
      </c>
      <c r="E567" s="57" t="s">
        <v>1560</v>
      </c>
      <c r="F567" s="57" t="s">
        <v>1312</v>
      </c>
      <c r="G567" s="59" t="s">
        <v>25</v>
      </c>
      <c r="H567" s="59">
        <v>92</v>
      </c>
      <c r="I567" s="66">
        <v>57.362058</v>
      </c>
      <c r="J567" s="66">
        <f t="shared" si="15"/>
        <v>70.2513124326</v>
      </c>
      <c r="K567" s="66">
        <f t="shared" si="16"/>
        <v>6463.1207437992</v>
      </c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  <c r="AA567" s="53"/>
      <c r="AB567" s="53"/>
      <c r="AC567" s="53"/>
      <c r="AD567" s="53"/>
      <c r="AE567" s="53"/>
      <c r="AF567" s="53"/>
      <c r="AG567" s="53"/>
      <c r="AH567" s="53"/>
      <c r="AI567" s="53"/>
      <c r="AJ567" s="53"/>
      <c r="AK567" s="53"/>
      <c r="AL567" s="53"/>
      <c r="AM567" s="53"/>
      <c r="AN567" s="53"/>
      <c r="AO567" s="53"/>
      <c r="AP567" s="53"/>
      <c r="AQ567" s="53"/>
      <c r="AR567" s="53"/>
      <c r="AS567" s="53"/>
      <c r="AT567" s="53"/>
      <c r="AU567" s="53"/>
      <c r="AV567" s="53"/>
      <c r="AW567" s="53"/>
      <c r="AX567" s="53"/>
      <c r="AY567" s="53"/>
      <c r="AZ567" s="53"/>
      <c r="BA567" s="53"/>
      <c r="BB567" s="53"/>
      <c r="BC567" s="53"/>
      <c r="BD567" s="53"/>
      <c r="BE567" s="53"/>
      <c r="BF567" s="53"/>
      <c r="BG567" s="53"/>
      <c r="BH567" s="53"/>
      <c r="BI567" s="53"/>
      <c r="BJ567" s="53"/>
      <c r="BK567" s="53"/>
      <c r="BL567" s="53"/>
      <c r="BM567" s="53"/>
      <c r="BN567" s="53"/>
      <c r="BO567" s="53"/>
      <c r="BP567" s="53"/>
      <c r="BQ567" s="53"/>
      <c r="BR567" s="53"/>
      <c r="BS567" s="53"/>
      <c r="BT567" s="53"/>
      <c r="BU567" s="53"/>
      <c r="BV567" s="53"/>
      <c r="BW567" s="53"/>
      <c r="BX567" s="53"/>
      <c r="BY567" s="53"/>
      <c r="BZ567" s="53"/>
      <c r="CA567" s="53"/>
      <c r="CB567" s="53"/>
      <c r="CC567" s="53"/>
      <c r="CD567" s="53"/>
      <c r="CE567" s="53"/>
      <c r="CF567" s="53"/>
      <c r="CG567" s="53"/>
      <c r="CH567" s="53"/>
      <c r="CI567" s="53"/>
      <c r="CJ567" s="53"/>
      <c r="CK567" s="53"/>
      <c r="CL567" s="53"/>
      <c r="CM567" s="53"/>
      <c r="CN567" s="53"/>
      <c r="CO567" s="53"/>
      <c r="CP567" s="53"/>
      <c r="CQ567" s="53"/>
      <c r="CR567" s="53"/>
      <c r="CS567" s="53"/>
      <c r="CT567" s="53"/>
      <c r="CU567" s="53"/>
      <c r="CV567" s="53"/>
      <c r="CW567" s="53"/>
      <c r="CX567" s="53"/>
      <c r="CY567" s="53"/>
      <c r="CZ567" s="53"/>
      <c r="DA567" s="53"/>
      <c r="DB567" s="53"/>
      <c r="DC567" s="53"/>
      <c r="DD567" s="53"/>
      <c r="DE567" s="53"/>
      <c r="DF567" s="53"/>
      <c r="DG567" s="53"/>
      <c r="DH567" s="53"/>
      <c r="DI567" s="53"/>
      <c r="DJ567" s="53"/>
      <c r="DK567" s="53"/>
      <c r="DL567" s="53"/>
      <c r="DM567" s="53"/>
      <c r="DN567" s="53"/>
      <c r="DO567" s="53"/>
      <c r="DP567" s="53"/>
      <c r="DQ567" s="53"/>
      <c r="DR567" s="53"/>
      <c r="DS567" s="53"/>
      <c r="DT567" s="53"/>
      <c r="DU567" s="53"/>
      <c r="DV567" s="53"/>
      <c r="DW567" s="53"/>
      <c r="DX567" s="53"/>
      <c r="DY567" s="53"/>
      <c r="DZ567" s="53"/>
      <c r="EA567" s="53"/>
      <c r="EB567" s="53"/>
      <c r="EC567" s="53"/>
      <c r="ED567" s="53"/>
      <c r="EE567" s="53"/>
      <c r="EF567" s="53"/>
      <c r="EG567" s="53"/>
      <c r="EH567" s="53"/>
      <c r="EI567" s="53"/>
      <c r="EJ567" s="53"/>
      <c r="EK567" s="53"/>
      <c r="EL567" s="53"/>
      <c r="EM567" s="53"/>
      <c r="EN567" s="53"/>
      <c r="EO567" s="53"/>
      <c r="EP567" s="53"/>
      <c r="EQ567" s="53"/>
      <c r="ER567" s="53"/>
      <c r="ES567" s="53"/>
      <c r="ET567" s="53"/>
      <c r="EU567" s="53"/>
      <c r="EV567" s="53"/>
      <c r="EW567" s="53"/>
      <c r="EX567" s="53"/>
      <c r="EY567" s="53"/>
      <c r="EZ567" s="53"/>
      <c r="FA567" s="53"/>
    </row>
    <row r="568" customFormat="1" spans="1:157">
      <c r="A568" s="53"/>
      <c r="B568" s="57" t="s">
        <v>16</v>
      </c>
      <c r="C568" s="57" t="s">
        <v>1561</v>
      </c>
      <c r="D568" s="57" t="s">
        <v>27</v>
      </c>
      <c r="E568" s="57" t="s">
        <v>1562</v>
      </c>
      <c r="F568" s="57" t="s">
        <v>1563</v>
      </c>
      <c r="G568" s="59" t="s">
        <v>25</v>
      </c>
      <c r="H568" s="59">
        <v>3</v>
      </c>
      <c r="I568" s="66">
        <v>45.519084</v>
      </c>
      <c r="J568" s="66">
        <f t="shared" si="15"/>
        <v>55.7472221748</v>
      </c>
      <c r="K568" s="66">
        <f t="shared" si="16"/>
        <v>167.2416665244</v>
      </c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  <c r="AA568" s="53"/>
      <c r="AB568" s="53"/>
      <c r="AC568" s="53"/>
      <c r="AD568" s="53"/>
      <c r="AE568" s="53"/>
      <c r="AF568" s="53"/>
      <c r="AG568" s="53"/>
      <c r="AH568" s="53"/>
      <c r="AI568" s="53"/>
      <c r="AJ568" s="53"/>
      <c r="AK568" s="53"/>
      <c r="AL568" s="53"/>
      <c r="AM568" s="53"/>
      <c r="AN568" s="53"/>
      <c r="AO568" s="53"/>
      <c r="AP568" s="53"/>
      <c r="AQ568" s="53"/>
      <c r="AR568" s="53"/>
      <c r="AS568" s="53"/>
      <c r="AT568" s="53"/>
      <c r="AU568" s="53"/>
      <c r="AV568" s="53"/>
      <c r="AW568" s="53"/>
      <c r="AX568" s="53"/>
      <c r="AY568" s="53"/>
      <c r="AZ568" s="53"/>
      <c r="BA568" s="53"/>
      <c r="BB568" s="53"/>
      <c r="BC568" s="53"/>
      <c r="BD568" s="53"/>
      <c r="BE568" s="53"/>
      <c r="BF568" s="53"/>
      <c r="BG568" s="53"/>
      <c r="BH568" s="53"/>
      <c r="BI568" s="53"/>
      <c r="BJ568" s="53"/>
      <c r="BK568" s="53"/>
      <c r="BL568" s="53"/>
      <c r="BM568" s="53"/>
      <c r="BN568" s="53"/>
      <c r="BO568" s="53"/>
      <c r="BP568" s="53"/>
      <c r="BQ568" s="53"/>
      <c r="BR568" s="53"/>
      <c r="BS568" s="53"/>
      <c r="BT568" s="53"/>
      <c r="BU568" s="53"/>
      <c r="BV568" s="53"/>
      <c r="BW568" s="53"/>
      <c r="BX568" s="53"/>
      <c r="BY568" s="53"/>
      <c r="BZ568" s="53"/>
      <c r="CA568" s="53"/>
      <c r="CB568" s="53"/>
      <c r="CC568" s="53"/>
      <c r="CD568" s="53"/>
      <c r="CE568" s="53"/>
      <c r="CF568" s="53"/>
      <c r="CG568" s="53"/>
      <c r="CH568" s="53"/>
      <c r="CI568" s="53"/>
      <c r="CJ568" s="53"/>
      <c r="CK568" s="53"/>
      <c r="CL568" s="53"/>
      <c r="CM568" s="53"/>
      <c r="CN568" s="53"/>
      <c r="CO568" s="53"/>
      <c r="CP568" s="53"/>
      <c r="CQ568" s="53"/>
      <c r="CR568" s="53"/>
      <c r="CS568" s="53"/>
      <c r="CT568" s="53"/>
      <c r="CU568" s="53"/>
      <c r="CV568" s="53"/>
      <c r="CW568" s="53"/>
      <c r="CX568" s="53"/>
      <c r="CY568" s="53"/>
      <c r="CZ568" s="53"/>
      <c r="DA568" s="53"/>
      <c r="DB568" s="53"/>
      <c r="DC568" s="53"/>
      <c r="DD568" s="53"/>
      <c r="DE568" s="53"/>
      <c r="DF568" s="53"/>
      <c r="DG568" s="53"/>
      <c r="DH568" s="53"/>
      <c r="DI568" s="53"/>
      <c r="DJ568" s="53"/>
      <c r="DK568" s="53"/>
      <c r="DL568" s="53"/>
      <c r="DM568" s="53"/>
      <c r="DN568" s="53"/>
      <c r="DO568" s="53"/>
      <c r="DP568" s="53"/>
      <c r="DQ568" s="53"/>
      <c r="DR568" s="53"/>
      <c r="DS568" s="53"/>
      <c r="DT568" s="53"/>
      <c r="DU568" s="53"/>
      <c r="DV568" s="53"/>
      <c r="DW568" s="53"/>
      <c r="DX568" s="53"/>
      <c r="DY568" s="53"/>
      <c r="DZ568" s="53"/>
      <c r="EA568" s="53"/>
      <c r="EB568" s="53"/>
      <c r="EC568" s="53"/>
      <c r="ED568" s="53"/>
      <c r="EE568" s="53"/>
      <c r="EF568" s="53"/>
      <c r="EG568" s="53"/>
      <c r="EH568" s="53"/>
      <c r="EI568" s="53"/>
      <c r="EJ568" s="53"/>
      <c r="EK568" s="53"/>
      <c r="EL568" s="53"/>
      <c r="EM568" s="53"/>
      <c r="EN568" s="53"/>
      <c r="EO568" s="53"/>
      <c r="EP568" s="53"/>
      <c r="EQ568" s="53"/>
      <c r="ER568" s="53"/>
      <c r="ES568" s="53"/>
      <c r="ET568" s="53"/>
      <c r="EU568" s="53"/>
      <c r="EV568" s="53"/>
      <c r="EW568" s="53"/>
      <c r="EX568" s="53"/>
      <c r="EY568" s="53"/>
      <c r="EZ568" s="53"/>
      <c r="FA568" s="53"/>
    </row>
    <row r="569" customFormat="1" spans="1:157">
      <c r="A569" s="53"/>
      <c r="B569" s="57" t="s">
        <v>16</v>
      </c>
      <c r="C569" s="57" t="s">
        <v>1564</v>
      </c>
      <c r="D569" s="57" t="s">
        <v>27</v>
      </c>
      <c r="E569" s="57" t="s">
        <v>1565</v>
      </c>
      <c r="F569" s="57" t="s">
        <v>1566</v>
      </c>
      <c r="G569" s="59" t="s">
        <v>25</v>
      </c>
      <c r="H569" s="59">
        <v>3</v>
      </c>
      <c r="I569" s="66">
        <v>37.857456</v>
      </c>
      <c r="J569" s="66">
        <f t="shared" si="15"/>
        <v>46.3640263632</v>
      </c>
      <c r="K569" s="66">
        <f t="shared" si="16"/>
        <v>139.0920790896</v>
      </c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  <c r="AA569" s="53"/>
      <c r="AB569" s="53"/>
      <c r="AC569" s="53"/>
      <c r="AD569" s="53"/>
      <c r="AE569" s="53"/>
      <c r="AF569" s="53"/>
      <c r="AG569" s="53"/>
      <c r="AH569" s="53"/>
      <c r="AI569" s="53"/>
      <c r="AJ569" s="53"/>
      <c r="AK569" s="53"/>
      <c r="AL569" s="53"/>
      <c r="AM569" s="53"/>
      <c r="AN569" s="53"/>
      <c r="AO569" s="53"/>
      <c r="AP569" s="53"/>
      <c r="AQ569" s="53"/>
      <c r="AR569" s="53"/>
      <c r="AS569" s="53"/>
      <c r="AT569" s="53"/>
      <c r="AU569" s="53"/>
      <c r="AV569" s="53"/>
      <c r="AW569" s="53"/>
      <c r="AX569" s="53"/>
      <c r="AY569" s="53"/>
      <c r="AZ569" s="53"/>
      <c r="BA569" s="53"/>
      <c r="BB569" s="53"/>
      <c r="BC569" s="53"/>
      <c r="BD569" s="53"/>
      <c r="BE569" s="53"/>
      <c r="BF569" s="53"/>
      <c r="BG569" s="53"/>
      <c r="BH569" s="53"/>
      <c r="BI569" s="53"/>
      <c r="BJ569" s="53"/>
      <c r="BK569" s="53"/>
      <c r="BL569" s="53"/>
      <c r="BM569" s="53"/>
      <c r="BN569" s="53"/>
      <c r="BO569" s="53"/>
      <c r="BP569" s="53"/>
      <c r="BQ569" s="53"/>
      <c r="BR569" s="53"/>
      <c r="BS569" s="53"/>
      <c r="BT569" s="53"/>
      <c r="BU569" s="53"/>
      <c r="BV569" s="53"/>
      <c r="BW569" s="53"/>
      <c r="BX569" s="53"/>
      <c r="BY569" s="53"/>
      <c r="BZ569" s="53"/>
      <c r="CA569" s="53"/>
      <c r="CB569" s="53"/>
      <c r="CC569" s="53"/>
      <c r="CD569" s="53"/>
      <c r="CE569" s="53"/>
      <c r="CF569" s="53"/>
      <c r="CG569" s="53"/>
      <c r="CH569" s="53"/>
      <c r="CI569" s="53"/>
      <c r="CJ569" s="53"/>
      <c r="CK569" s="53"/>
      <c r="CL569" s="53"/>
      <c r="CM569" s="53"/>
      <c r="CN569" s="53"/>
      <c r="CO569" s="53"/>
      <c r="CP569" s="53"/>
      <c r="CQ569" s="53"/>
      <c r="CR569" s="53"/>
      <c r="CS569" s="53"/>
      <c r="CT569" s="53"/>
      <c r="CU569" s="53"/>
      <c r="CV569" s="53"/>
      <c r="CW569" s="53"/>
      <c r="CX569" s="53"/>
      <c r="CY569" s="53"/>
      <c r="CZ569" s="53"/>
      <c r="DA569" s="53"/>
      <c r="DB569" s="53"/>
      <c r="DC569" s="53"/>
      <c r="DD569" s="53"/>
      <c r="DE569" s="53"/>
      <c r="DF569" s="53"/>
      <c r="DG569" s="53"/>
      <c r="DH569" s="53"/>
      <c r="DI569" s="53"/>
      <c r="DJ569" s="53"/>
      <c r="DK569" s="53"/>
      <c r="DL569" s="53"/>
      <c r="DM569" s="53"/>
      <c r="DN569" s="53"/>
      <c r="DO569" s="53"/>
      <c r="DP569" s="53"/>
      <c r="DQ569" s="53"/>
      <c r="DR569" s="53"/>
      <c r="DS569" s="53"/>
      <c r="DT569" s="53"/>
      <c r="DU569" s="53"/>
      <c r="DV569" s="53"/>
      <c r="DW569" s="53"/>
      <c r="DX569" s="53"/>
      <c r="DY569" s="53"/>
      <c r="DZ569" s="53"/>
      <c r="EA569" s="53"/>
      <c r="EB569" s="53"/>
      <c r="EC569" s="53"/>
      <c r="ED569" s="53"/>
      <c r="EE569" s="53"/>
      <c r="EF569" s="53"/>
      <c r="EG569" s="53"/>
      <c r="EH569" s="53"/>
      <c r="EI569" s="53"/>
      <c r="EJ569" s="53"/>
      <c r="EK569" s="53"/>
      <c r="EL569" s="53"/>
      <c r="EM569" s="53"/>
      <c r="EN569" s="53"/>
      <c r="EO569" s="53"/>
      <c r="EP569" s="53"/>
      <c r="EQ569" s="53"/>
      <c r="ER569" s="53"/>
      <c r="ES569" s="53"/>
      <c r="ET569" s="53"/>
      <c r="EU569" s="53"/>
      <c r="EV569" s="53"/>
      <c r="EW569" s="53"/>
      <c r="EX569" s="53"/>
      <c r="EY569" s="53"/>
      <c r="EZ569" s="53"/>
      <c r="FA569" s="53"/>
    </row>
    <row r="570" customFormat="1" spans="1:157">
      <c r="A570" s="53"/>
      <c r="B570" s="57" t="s">
        <v>16</v>
      </c>
      <c r="C570" s="57" t="s">
        <v>1567</v>
      </c>
      <c r="D570" s="57" t="s">
        <v>27</v>
      </c>
      <c r="E570" s="57" t="s">
        <v>1568</v>
      </c>
      <c r="F570" s="57" t="s">
        <v>1569</v>
      </c>
      <c r="G570" s="59" t="s">
        <v>25</v>
      </c>
      <c r="H570" s="59">
        <v>6</v>
      </c>
      <c r="I570" s="66">
        <v>116.234742</v>
      </c>
      <c r="J570" s="66">
        <f t="shared" si="15"/>
        <v>142.3526885274</v>
      </c>
      <c r="K570" s="66">
        <f t="shared" si="16"/>
        <v>854.1161311644</v>
      </c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  <c r="AA570" s="53"/>
      <c r="AB570" s="53"/>
      <c r="AC570" s="53"/>
      <c r="AD570" s="53"/>
      <c r="AE570" s="53"/>
      <c r="AF570" s="53"/>
      <c r="AG570" s="53"/>
      <c r="AH570" s="53"/>
      <c r="AI570" s="53"/>
      <c r="AJ570" s="53"/>
      <c r="AK570" s="53"/>
      <c r="AL570" s="53"/>
      <c r="AM570" s="53"/>
      <c r="AN570" s="53"/>
      <c r="AO570" s="53"/>
      <c r="AP570" s="53"/>
      <c r="AQ570" s="53"/>
      <c r="AR570" s="53"/>
      <c r="AS570" s="53"/>
      <c r="AT570" s="53"/>
      <c r="AU570" s="53"/>
      <c r="AV570" s="53"/>
      <c r="AW570" s="53"/>
      <c r="AX570" s="53"/>
      <c r="AY570" s="53"/>
      <c r="AZ570" s="53"/>
      <c r="BA570" s="53"/>
      <c r="BB570" s="53"/>
      <c r="BC570" s="53"/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3"/>
      <c r="DE570" s="53"/>
      <c r="DF570" s="53"/>
      <c r="DG570" s="53"/>
      <c r="DH570" s="53"/>
      <c r="DI570" s="53"/>
      <c r="DJ570" s="53"/>
      <c r="DK570" s="53"/>
      <c r="DL570" s="53"/>
      <c r="DM570" s="53"/>
      <c r="DN570" s="53"/>
      <c r="DO570" s="53"/>
      <c r="DP570" s="53"/>
      <c r="DQ570" s="53"/>
      <c r="DR570" s="53"/>
      <c r="DS570" s="53"/>
      <c r="DT570" s="53"/>
      <c r="DU570" s="53"/>
      <c r="DV570" s="53"/>
      <c r="DW570" s="53"/>
      <c r="DX570" s="53"/>
      <c r="DY570" s="53"/>
      <c r="DZ570" s="53"/>
      <c r="EA570" s="53"/>
      <c r="EB570" s="53"/>
      <c r="EC570" s="53"/>
      <c r="ED570" s="53"/>
      <c r="EE570" s="53"/>
      <c r="EF570" s="53"/>
      <c r="EG570" s="53"/>
      <c r="EH570" s="53"/>
      <c r="EI570" s="53"/>
      <c r="EJ570" s="53"/>
      <c r="EK570" s="53"/>
      <c r="EL570" s="53"/>
      <c r="EM570" s="53"/>
      <c r="EN570" s="53"/>
      <c r="EO570" s="53"/>
      <c r="EP570" s="53"/>
      <c r="EQ570" s="53"/>
      <c r="ER570" s="53"/>
      <c r="ES570" s="53"/>
      <c r="ET570" s="53"/>
      <c r="EU570" s="53"/>
      <c r="EV570" s="53"/>
      <c r="EW570" s="53"/>
      <c r="EX570" s="53"/>
      <c r="EY570" s="53"/>
      <c r="EZ570" s="53"/>
      <c r="FA570" s="53"/>
    </row>
    <row r="571" customFormat="1" spans="1:157">
      <c r="A571" s="53"/>
      <c r="B571" s="57" t="s">
        <v>16</v>
      </c>
      <c r="C571" s="57" t="s">
        <v>1570</v>
      </c>
      <c r="D571" s="57" t="s">
        <v>27</v>
      </c>
      <c r="E571" s="57" t="s">
        <v>1571</v>
      </c>
      <c r="F571" s="57" t="s">
        <v>1572</v>
      </c>
      <c r="G571" s="59" t="s">
        <v>25</v>
      </c>
      <c r="H571" s="59">
        <v>1</v>
      </c>
      <c r="I571" s="66">
        <v>102.639108</v>
      </c>
      <c r="J571" s="66">
        <f t="shared" si="15"/>
        <v>125.7021155676</v>
      </c>
      <c r="K571" s="66">
        <f t="shared" si="16"/>
        <v>125.7021155676</v>
      </c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  <c r="AA571" s="53"/>
      <c r="AB571" s="53"/>
      <c r="AC571" s="53"/>
      <c r="AD571" s="53"/>
      <c r="AE571" s="53"/>
      <c r="AF571" s="53"/>
      <c r="AG571" s="53"/>
      <c r="AH571" s="53"/>
      <c r="AI571" s="53"/>
      <c r="AJ571" s="53"/>
      <c r="AK571" s="53"/>
      <c r="AL571" s="53"/>
      <c r="AM571" s="53"/>
      <c r="AN571" s="53"/>
      <c r="AO571" s="53"/>
      <c r="AP571" s="53"/>
      <c r="AQ571" s="53"/>
      <c r="AR571" s="53"/>
      <c r="AS571" s="53"/>
      <c r="AT571" s="53"/>
      <c r="AU571" s="53"/>
      <c r="AV571" s="53"/>
      <c r="AW571" s="53"/>
      <c r="AX571" s="53"/>
      <c r="AY571" s="53"/>
      <c r="AZ571" s="53"/>
      <c r="BA571" s="53"/>
      <c r="BB571" s="53"/>
      <c r="BC571" s="53"/>
      <c r="BD571" s="53"/>
      <c r="BE571" s="53"/>
      <c r="BF571" s="53"/>
      <c r="BG571" s="53"/>
      <c r="BH571" s="53"/>
      <c r="BI571" s="53"/>
      <c r="BJ571" s="53"/>
      <c r="BK571" s="53"/>
      <c r="BL571" s="53"/>
      <c r="BM571" s="53"/>
      <c r="BN571" s="53"/>
      <c r="BO571" s="53"/>
      <c r="BP571" s="53"/>
      <c r="BQ571" s="53"/>
      <c r="BR571" s="53"/>
      <c r="BS571" s="53"/>
      <c r="BT571" s="53"/>
      <c r="BU571" s="53"/>
      <c r="BV571" s="53"/>
      <c r="BW571" s="53"/>
      <c r="BX571" s="53"/>
      <c r="BY571" s="53"/>
      <c r="BZ571" s="53"/>
      <c r="CA571" s="53"/>
      <c r="CB571" s="53"/>
      <c r="CC571" s="53"/>
      <c r="CD571" s="53"/>
      <c r="CE571" s="53"/>
      <c r="CF571" s="53"/>
      <c r="CG571" s="53"/>
      <c r="CH571" s="53"/>
      <c r="CI571" s="53"/>
      <c r="CJ571" s="53"/>
      <c r="CK571" s="53"/>
      <c r="CL571" s="53"/>
      <c r="CM571" s="53"/>
      <c r="CN571" s="53"/>
      <c r="CO571" s="53"/>
      <c r="CP571" s="53"/>
      <c r="CQ571" s="53"/>
      <c r="CR571" s="53"/>
      <c r="CS571" s="53"/>
      <c r="CT571" s="53"/>
      <c r="CU571" s="53"/>
      <c r="CV571" s="53"/>
      <c r="CW571" s="53"/>
      <c r="CX571" s="53"/>
      <c r="CY571" s="53"/>
      <c r="CZ571" s="53"/>
      <c r="DA571" s="53"/>
      <c r="DB571" s="53"/>
      <c r="DC571" s="53"/>
      <c r="DD571" s="53"/>
      <c r="DE571" s="53"/>
      <c r="DF571" s="53"/>
      <c r="DG571" s="53"/>
      <c r="DH571" s="53"/>
      <c r="DI571" s="53"/>
      <c r="DJ571" s="53"/>
      <c r="DK571" s="53"/>
      <c r="DL571" s="53"/>
      <c r="DM571" s="53"/>
      <c r="DN571" s="53"/>
      <c r="DO571" s="53"/>
      <c r="DP571" s="53"/>
      <c r="DQ571" s="53"/>
      <c r="DR571" s="53"/>
      <c r="DS571" s="53"/>
      <c r="DT571" s="53"/>
      <c r="DU571" s="53"/>
      <c r="DV571" s="53"/>
      <c r="DW571" s="53"/>
      <c r="DX571" s="53"/>
      <c r="DY571" s="53"/>
      <c r="DZ571" s="53"/>
      <c r="EA571" s="53"/>
      <c r="EB571" s="53"/>
      <c r="EC571" s="53"/>
      <c r="ED571" s="53"/>
      <c r="EE571" s="53"/>
      <c r="EF571" s="53"/>
      <c r="EG571" s="53"/>
      <c r="EH571" s="53"/>
      <c r="EI571" s="53"/>
      <c r="EJ571" s="53"/>
      <c r="EK571" s="53"/>
      <c r="EL571" s="53"/>
      <c r="EM571" s="53"/>
      <c r="EN571" s="53"/>
      <c r="EO571" s="53"/>
      <c r="EP571" s="53"/>
      <c r="EQ571" s="53"/>
      <c r="ER571" s="53"/>
      <c r="ES571" s="53"/>
      <c r="ET571" s="53"/>
      <c r="EU571" s="53"/>
      <c r="EV571" s="53"/>
      <c r="EW571" s="53"/>
      <c r="EX571" s="53"/>
      <c r="EY571" s="53"/>
      <c r="EZ571" s="53"/>
      <c r="FA571" s="53"/>
    </row>
    <row r="572" customFormat="1" spans="1:157">
      <c r="A572" s="53"/>
      <c r="B572" s="57" t="s">
        <v>16</v>
      </c>
      <c r="C572" s="57" t="s">
        <v>1573</v>
      </c>
      <c r="D572" s="57" t="s">
        <v>27</v>
      </c>
      <c r="E572" s="57" t="s">
        <v>1574</v>
      </c>
      <c r="F572" s="57" t="s">
        <v>1575</v>
      </c>
      <c r="G572" s="59" t="s">
        <v>25</v>
      </c>
      <c r="H572" s="59">
        <v>4</v>
      </c>
      <c r="I572" s="66">
        <v>17.518254</v>
      </c>
      <c r="J572" s="66">
        <f t="shared" si="15"/>
        <v>21.4546056738</v>
      </c>
      <c r="K572" s="66">
        <f t="shared" si="16"/>
        <v>85.8184226952</v>
      </c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  <c r="AA572" s="53"/>
      <c r="AB572" s="53"/>
      <c r="AC572" s="53"/>
      <c r="AD572" s="53"/>
      <c r="AE572" s="53"/>
      <c r="AF572" s="53"/>
      <c r="AG572" s="53"/>
      <c r="AH572" s="53"/>
      <c r="AI572" s="53"/>
      <c r="AJ572" s="53"/>
      <c r="AK572" s="53"/>
      <c r="AL572" s="53"/>
      <c r="AM572" s="53"/>
      <c r="AN572" s="53"/>
      <c r="AO572" s="53"/>
      <c r="AP572" s="53"/>
      <c r="AQ572" s="53"/>
      <c r="AR572" s="53"/>
      <c r="AS572" s="53"/>
      <c r="AT572" s="53"/>
      <c r="AU572" s="53"/>
      <c r="AV572" s="53"/>
      <c r="AW572" s="53"/>
      <c r="AX572" s="53"/>
      <c r="AY572" s="53"/>
      <c r="AZ572" s="53"/>
      <c r="BA572" s="53"/>
      <c r="BB572" s="53"/>
      <c r="BC572" s="53"/>
      <c r="BD572" s="53"/>
      <c r="BE572" s="53"/>
      <c r="BF572" s="53"/>
      <c r="BG572" s="53"/>
      <c r="BH572" s="53"/>
      <c r="BI572" s="53"/>
      <c r="BJ572" s="53"/>
      <c r="BK572" s="53"/>
      <c r="BL572" s="53"/>
      <c r="BM572" s="53"/>
      <c r="BN572" s="53"/>
      <c r="BO572" s="53"/>
      <c r="BP572" s="53"/>
      <c r="BQ572" s="53"/>
      <c r="BR572" s="53"/>
      <c r="BS572" s="53"/>
      <c r="BT572" s="53"/>
      <c r="BU572" s="53"/>
      <c r="BV572" s="53"/>
      <c r="BW572" s="53"/>
      <c r="BX572" s="53"/>
      <c r="BY572" s="53"/>
      <c r="BZ572" s="53"/>
      <c r="CA572" s="53"/>
      <c r="CB572" s="53"/>
      <c r="CC572" s="53"/>
      <c r="CD572" s="53"/>
      <c r="CE572" s="53"/>
      <c r="CF572" s="53"/>
      <c r="CG572" s="53"/>
      <c r="CH572" s="53"/>
      <c r="CI572" s="53"/>
      <c r="CJ572" s="53"/>
      <c r="CK572" s="53"/>
      <c r="CL572" s="53"/>
      <c r="CM572" s="53"/>
      <c r="CN572" s="53"/>
      <c r="CO572" s="53"/>
      <c r="CP572" s="53"/>
      <c r="CQ572" s="53"/>
      <c r="CR572" s="53"/>
      <c r="CS572" s="53"/>
      <c r="CT572" s="53"/>
      <c r="CU572" s="53"/>
      <c r="CV572" s="53"/>
      <c r="CW572" s="53"/>
      <c r="CX572" s="53"/>
      <c r="CY572" s="53"/>
      <c r="CZ572" s="53"/>
      <c r="DA572" s="53"/>
      <c r="DB572" s="53"/>
      <c r="DC572" s="53"/>
      <c r="DD572" s="53"/>
      <c r="DE572" s="53"/>
      <c r="DF572" s="53"/>
      <c r="DG572" s="53"/>
      <c r="DH572" s="53"/>
      <c r="DI572" s="53"/>
      <c r="DJ572" s="53"/>
      <c r="DK572" s="53"/>
      <c r="DL572" s="53"/>
      <c r="DM572" s="53"/>
      <c r="DN572" s="53"/>
      <c r="DO572" s="53"/>
      <c r="DP572" s="53"/>
      <c r="DQ572" s="53"/>
      <c r="DR572" s="53"/>
      <c r="DS572" s="53"/>
      <c r="DT572" s="53"/>
      <c r="DU572" s="53"/>
      <c r="DV572" s="53"/>
      <c r="DW572" s="53"/>
      <c r="DX572" s="53"/>
      <c r="DY572" s="53"/>
      <c r="DZ572" s="53"/>
      <c r="EA572" s="53"/>
      <c r="EB572" s="53"/>
      <c r="EC572" s="53"/>
      <c r="ED572" s="53"/>
      <c r="EE572" s="53"/>
      <c r="EF572" s="53"/>
      <c r="EG572" s="53"/>
      <c r="EH572" s="53"/>
      <c r="EI572" s="53"/>
      <c r="EJ572" s="53"/>
      <c r="EK572" s="53"/>
      <c r="EL572" s="53"/>
      <c r="EM572" s="53"/>
      <c r="EN572" s="53"/>
      <c r="EO572" s="53"/>
      <c r="EP572" s="53"/>
      <c r="EQ572" s="53"/>
      <c r="ER572" s="53"/>
      <c r="ES572" s="53"/>
      <c r="ET572" s="53"/>
      <c r="EU572" s="53"/>
      <c r="EV572" s="53"/>
      <c r="EW572" s="53"/>
      <c r="EX572" s="53"/>
      <c r="EY572" s="53"/>
      <c r="EZ572" s="53"/>
      <c r="FA572" s="53"/>
    </row>
    <row r="573" customFormat="1" spans="1:157">
      <c r="A573" s="53"/>
      <c r="B573" s="57" t="s">
        <v>16</v>
      </c>
      <c r="C573" s="57" t="s">
        <v>1576</v>
      </c>
      <c r="D573" s="57" t="s">
        <v>27</v>
      </c>
      <c r="E573" s="57" t="s">
        <v>1577</v>
      </c>
      <c r="F573" s="57" t="s">
        <v>1578</v>
      </c>
      <c r="G573" s="59" t="s">
        <v>25</v>
      </c>
      <c r="H573" s="59">
        <v>8</v>
      </c>
      <c r="I573" s="66">
        <v>12.744342</v>
      </c>
      <c r="J573" s="66">
        <f t="shared" si="15"/>
        <v>15.6079956474</v>
      </c>
      <c r="K573" s="66">
        <f t="shared" si="16"/>
        <v>124.8639651792</v>
      </c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  <c r="AA573" s="53"/>
      <c r="AB573" s="53"/>
      <c r="AC573" s="53"/>
      <c r="AD573" s="53"/>
      <c r="AE573" s="53"/>
      <c r="AF573" s="53"/>
      <c r="AG573" s="53"/>
      <c r="AH573" s="53"/>
      <c r="AI573" s="53"/>
      <c r="AJ573" s="53"/>
      <c r="AK573" s="53"/>
      <c r="AL573" s="53"/>
      <c r="AM573" s="53"/>
      <c r="AN573" s="53"/>
      <c r="AO573" s="53"/>
      <c r="AP573" s="53"/>
      <c r="AQ573" s="53"/>
      <c r="AR573" s="53"/>
      <c r="AS573" s="53"/>
      <c r="AT573" s="53"/>
      <c r="AU573" s="53"/>
      <c r="AV573" s="53"/>
      <c r="AW573" s="53"/>
      <c r="AX573" s="53"/>
      <c r="AY573" s="53"/>
      <c r="AZ573" s="53"/>
      <c r="BA573" s="53"/>
      <c r="BB573" s="53"/>
      <c r="BC573" s="53"/>
      <c r="BD573" s="53"/>
      <c r="BE573" s="53"/>
      <c r="BF573" s="53"/>
      <c r="BG573" s="53"/>
      <c r="BH573" s="53"/>
      <c r="BI573" s="53"/>
      <c r="BJ573" s="53"/>
      <c r="BK573" s="53"/>
      <c r="BL573" s="53"/>
      <c r="BM573" s="53"/>
      <c r="BN573" s="53"/>
      <c r="BO573" s="53"/>
      <c r="BP573" s="53"/>
      <c r="BQ573" s="53"/>
      <c r="BR573" s="53"/>
      <c r="BS573" s="53"/>
      <c r="BT573" s="53"/>
      <c r="BU573" s="53"/>
      <c r="BV573" s="53"/>
      <c r="BW573" s="53"/>
      <c r="BX573" s="53"/>
      <c r="BY573" s="53"/>
      <c r="BZ573" s="53"/>
      <c r="CA573" s="53"/>
      <c r="CB573" s="53"/>
      <c r="CC573" s="53"/>
      <c r="CD573" s="53"/>
      <c r="CE573" s="53"/>
      <c r="CF573" s="53"/>
      <c r="CG573" s="53"/>
      <c r="CH573" s="53"/>
      <c r="CI573" s="53"/>
      <c r="CJ573" s="53"/>
      <c r="CK573" s="53"/>
      <c r="CL573" s="53"/>
      <c r="CM573" s="53"/>
      <c r="CN573" s="53"/>
      <c r="CO573" s="53"/>
      <c r="CP573" s="53"/>
      <c r="CQ573" s="53"/>
      <c r="CR573" s="53"/>
      <c r="CS573" s="53"/>
      <c r="CT573" s="53"/>
      <c r="CU573" s="53"/>
      <c r="CV573" s="53"/>
      <c r="CW573" s="53"/>
      <c r="CX573" s="53"/>
      <c r="CY573" s="53"/>
      <c r="CZ573" s="53"/>
      <c r="DA573" s="53"/>
      <c r="DB573" s="53"/>
      <c r="DC573" s="53"/>
      <c r="DD573" s="53"/>
      <c r="DE573" s="53"/>
      <c r="DF573" s="53"/>
      <c r="DG573" s="53"/>
      <c r="DH573" s="53"/>
      <c r="DI573" s="53"/>
      <c r="DJ573" s="53"/>
      <c r="DK573" s="53"/>
      <c r="DL573" s="53"/>
      <c r="DM573" s="53"/>
      <c r="DN573" s="53"/>
      <c r="DO573" s="53"/>
      <c r="DP573" s="53"/>
      <c r="DQ573" s="53"/>
      <c r="DR573" s="53"/>
      <c r="DS573" s="53"/>
      <c r="DT573" s="53"/>
      <c r="DU573" s="53"/>
      <c r="DV573" s="53"/>
      <c r="DW573" s="53"/>
      <c r="DX573" s="53"/>
      <c r="DY573" s="53"/>
      <c r="DZ573" s="53"/>
      <c r="EA573" s="53"/>
      <c r="EB573" s="53"/>
      <c r="EC573" s="53"/>
      <c r="ED573" s="53"/>
      <c r="EE573" s="53"/>
      <c r="EF573" s="53"/>
      <c r="EG573" s="53"/>
      <c r="EH573" s="53"/>
      <c r="EI573" s="53"/>
      <c r="EJ573" s="53"/>
      <c r="EK573" s="53"/>
      <c r="EL573" s="53"/>
      <c r="EM573" s="53"/>
      <c r="EN573" s="53"/>
      <c r="EO573" s="53"/>
      <c r="EP573" s="53"/>
      <c r="EQ573" s="53"/>
      <c r="ER573" s="53"/>
      <c r="ES573" s="53"/>
      <c r="ET573" s="53"/>
      <c r="EU573" s="53"/>
      <c r="EV573" s="53"/>
      <c r="EW573" s="53"/>
      <c r="EX573" s="53"/>
      <c r="EY573" s="53"/>
      <c r="EZ573" s="53"/>
      <c r="FA573" s="53"/>
    </row>
    <row r="574" spans="2:11">
      <c r="B574" s="50" t="s">
        <v>72</v>
      </c>
      <c r="C574" s="50" t="s">
        <v>1579</v>
      </c>
      <c r="D574" s="50" t="s">
        <v>14</v>
      </c>
      <c r="E574" s="51"/>
      <c r="F574" s="50" t="s">
        <v>1580</v>
      </c>
      <c r="G574" s="52" t="s">
        <v>11</v>
      </c>
      <c r="H574" s="52">
        <v>0</v>
      </c>
      <c r="I574" s="64">
        <v>0</v>
      </c>
      <c r="J574" s="64">
        <f t="shared" si="15"/>
        <v>0</v>
      </c>
      <c r="K574" s="64">
        <f>SUM(K575:K582)</f>
        <v>25657.0182661258</v>
      </c>
    </row>
    <row r="575" customFormat="1" spans="1:157">
      <c r="A575" s="53"/>
      <c r="B575" s="57" t="s">
        <v>16</v>
      </c>
      <c r="C575" s="57" t="s">
        <v>1581</v>
      </c>
      <c r="D575" s="57" t="s">
        <v>14</v>
      </c>
      <c r="E575" s="58" t="s">
        <v>1582</v>
      </c>
      <c r="F575" s="57" t="s">
        <v>1583</v>
      </c>
      <c r="G575" s="59" t="s">
        <v>32</v>
      </c>
      <c r="H575" s="59">
        <v>108</v>
      </c>
      <c r="I575" s="66">
        <v>22.55</v>
      </c>
      <c r="J575" s="66">
        <v>27.61</v>
      </c>
      <c r="K575" s="66">
        <v>2981.88</v>
      </c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  <c r="AA575" s="53"/>
      <c r="AB575" s="53"/>
      <c r="AC575" s="53"/>
      <c r="AD575" s="53"/>
      <c r="AE575" s="53"/>
      <c r="AF575" s="53"/>
      <c r="AG575" s="53"/>
      <c r="AH575" s="53"/>
      <c r="AI575" s="53"/>
      <c r="AJ575" s="53"/>
      <c r="AK575" s="53"/>
      <c r="AL575" s="53"/>
      <c r="AM575" s="53"/>
      <c r="AN575" s="53"/>
      <c r="AO575" s="53"/>
      <c r="AP575" s="53"/>
      <c r="AQ575" s="53"/>
      <c r="AR575" s="53"/>
      <c r="AS575" s="53"/>
      <c r="AT575" s="53"/>
      <c r="AU575" s="53"/>
      <c r="AV575" s="53"/>
      <c r="AW575" s="53"/>
      <c r="AX575" s="53"/>
      <c r="AY575" s="53"/>
      <c r="AZ575" s="53"/>
      <c r="BA575" s="53"/>
      <c r="BB575" s="53"/>
      <c r="BC575" s="53"/>
      <c r="BD575" s="53"/>
      <c r="BE575" s="53"/>
      <c r="BF575" s="53"/>
      <c r="BG575" s="53"/>
      <c r="BH575" s="53"/>
      <c r="BI575" s="53"/>
      <c r="BJ575" s="53"/>
      <c r="BK575" s="53"/>
      <c r="BL575" s="53"/>
      <c r="BM575" s="53"/>
      <c r="BN575" s="53"/>
      <c r="BO575" s="53"/>
      <c r="BP575" s="53"/>
      <c r="BQ575" s="53"/>
      <c r="BR575" s="53"/>
      <c r="BS575" s="53"/>
      <c r="BT575" s="53"/>
      <c r="BU575" s="53"/>
      <c r="BV575" s="53"/>
      <c r="BW575" s="53"/>
      <c r="BX575" s="53"/>
      <c r="BY575" s="53"/>
      <c r="BZ575" s="53"/>
      <c r="CA575" s="53"/>
      <c r="CB575" s="53"/>
      <c r="CC575" s="53"/>
      <c r="CD575" s="53"/>
      <c r="CE575" s="53"/>
      <c r="CF575" s="53"/>
      <c r="CG575" s="53"/>
      <c r="CH575" s="53"/>
      <c r="CI575" s="53"/>
      <c r="CJ575" s="53"/>
      <c r="CK575" s="53"/>
      <c r="CL575" s="53"/>
      <c r="CM575" s="53"/>
      <c r="CN575" s="53"/>
      <c r="CO575" s="53"/>
      <c r="CP575" s="53"/>
      <c r="CQ575" s="53"/>
      <c r="CR575" s="53"/>
      <c r="CS575" s="53"/>
      <c r="CT575" s="53"/>
      <c r="CU575" s="53"/>
      <c r="CV575" s="53"/>
      <c r="CW575" s="53"/>
      <c r="CX575" s="53"/>
      <c r="CY575" s="53"/>
      <c r="CZ575" s="53"/>
      <c r="DA575" s="53"/>
      <c r="DB575" s="53"/>
      <c r="DC575" s="53"/>
      <c r="DD575" s="53"/>
      <c r="DE575" s="53"/>
      <c r="DF575" s="53"/>
      <c r="DG575" s="53"/>
      <c r="DH575" s="53"/>
      <c r="DI575" s="53"/>
      <c r="DJ575" s="53"/>
      <c r="DK575" s="53"/>
      <c r="DL575" s="53"/>
      <c r="DM575" s="53"/>
      <c r="DN575" s="53"/>
      <c r="DO575" s="53"/>
      <c r="DP575" s="53"/>
      <c r="DQ575" s="53"/>
      <c r="DR575" s="53"/>
      <c r="DS575" s="53"/>
      <c r="DT575" s="53"/>
      <c r="DU575" s="53"/>
      <c r="DV575" s="53"/>
      <c r="DW575" s="53"/>
      <c r="DX575" s="53"/>
      <c r="DY575" s="53"/>
      <c r="DZ575" s="53"/>
      <c r="EA575" s="53"/>
      <c r="EB575" s="53"/>
      <c r="EC575" s="53"/>
      <c r="ED575" s="53"/>
      <c r="EE575" s="53"/>
      <c r="EF575" s="53"/>
      <c r="EG575" s="53"/>
      <c r="EH575" s="53"/>
      <c r="EI575" s="53"/>
      <c r="EJ575" s="53"/>
      <c r="EK575" s="53"/>
      <c r="EL575" s="53"/>
      <c r="EM575" s="53"/>
      <c r="EN575" s="53"/>
      <c r="EO575" s="53"/>
      <c r="EP575" s="53"/>
      <c r="EQ575" s="53"/>
      <c r="ER575" s="53"/>
      <c r="ES575" s="53"/>
      <c r="ET575" s="53"/>
      <c r="EU575" s="53"/>
      <c r="EV575" s="53"/>
      <c r="EW575" s="53"/>
      <c r="EX575" s="53"/>
      <c r="EY575" s="53"/>
      <c r="EZ575" s="53"/>
      <c r="FA575" s="53"/>
    </row>
    <row r="576" customFormat="1" spans="1:157">
      <c r="A576" s="53"/>
      <c r="B576" s="57" t="s">
        <v>16</v>
      </c>
      <c r="C576" s="57" t="s">
        <v>1584</v>
      </c>
      <c r="D576" s="57" t="s">
        <v>14</v>
      </c>
      <c r="E576" s="58" t="s">
        <v>1585</v>
      </c>
      <c r="F576" s="57" t="s">
        <v>1586</v>
      </c>
      <c r="G576" s="59" t="s">
        <v>32</v>
      </c>
      <c r="H576" s="59">
        <v>1553.6</v>
      </c>
      <c r="I576" s="66">
        <v>10.83</v>
      </c>
      <c r="J576" s="66">
        <v>13.26</v>
      </c>
      <c r="K576" s="66">
        <v>20600.73</v>
      </c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  <c r="AA576" s="53"/>
      <c r="AB576" s="53"/>
      <c r="AC576" s="53"/>
      <c r="AD576" s="53"/>
      <c r="AE576" s="53"/>
      <c r="AF576" s="53"/>
      <c r="AG576" s="53"/>
      <c r="AH576" s="53"/>
      <c r="AI576" s="53"/>
      <c r="AJ576" s="53"/>
      <c r="AK576" s="53"/>
      <c r="AL576" s="53"/>
      <c r="AM576" s="53"/>
      <c r="AN576" s="53"/>
      <c r="AO576" s="53"/>
      <c r="AP576" s="53"/>
      <c r="AQ576" s="53"/>
      <c r="AR576" s="53"/>
      <c r="AS576" s="53"/>
      <c r="AT576" s="53"/>
      <c r="AU576" s="53"/>
      <c r="AV576" s="53"/>
      <c r="AW576" s="53"/>
      <c r="AX576" s="53"/>
      <c r="AY576" s="53"/>
      <c r="AZ576" s="53"/>
      <c r="BA576" s="53"/>
      <c r="BB576" s="53"/>
      <c r="BC576" s="53"/>
      <c r="BD576" s="53"/>
      <c r="BE576" s="53"/>
      <c r="BF576" s="53"/>
      <c r="BG576" s="53"/>
      <c r="BH576" s="53"/>
      <c r="BI576" s="53"/>
      <c r="BJ576" s="53"/>
      <c r="BK576" s="53"/>
      <c r="BL576" s="53"/>
      <c r="BM576" s="53"/>
      <c r="BN576" s="53"/>
      <c r="BO576" s="53"/>
      <c r="BP576" s="53"/>
      <c r="BQ576" s="53"/>
      <c r="BR576" s="53"/>
      <c r="BS576" s="53"/>
      <c r="BT576" s="53"/>
      <c r="BU576" s="53"/>
      <c r="BV576" s="53"/>
      <c r="BW576" s="53"/>
      <c r="BX576" s="53"/>
      <c r="BY576" s="53"/>
      <c r="BZ576" s="53"/>
      <c r="CA576" s="53"/>
      <c r="CB576" s="53"/>
      <c r="CC576" s="53"/>
      <c r="CD576" s="53"/>
      <c r="CE576" s="53"/>
      <c r="CF576" s="53"/>
      <c r="CG576" s="53"/>
      <c r="CH576" s="53"/>
      <c r="CI576" s="53"/>
      <c r="CJ576" s="53"/>
      <c r="CK576" s="53"/>
      <c r="CL576" s="53"/>
      <c r="CM576" s="53"/>
      <c r="CN576" s="53"/>
      <c r="CO576" s="53"/>
      <c r="CP576" s="53"/>
      <c r="CQ576" s="53"/>
      <c r="CR576" s="53"/>
      <c r="CS576" s="53"/>
      <c r="CT576" s="53"/>
      <c r="CU576" s="53"/>
      <c r="CV576" s="53"/>
      <c r="CW576" s="53"/>
      <c r="CX576" s="53"/>
      <c r="CY576" s="53"/>
      <c r="CZ576" s="53"/>
      <c r="DA576" s="53"/>
      <c r="DB576" s="53"/>
      <c r="DC576" s="53"/>
      <c r="DD576" s="53"/>
      <c r="DE576" s="53"/>
      <c r="DF576" s="53"/>
      <c r="DG576" s="53"/>
      <c r="DH576" s="53"/>
      <c r="DI576" s="53"/>
      <c r="DJ576" s="53"/>
      <c r="DK576" s="53"/>
      <c r="DL576" s="53"/>
      <c r="DM576" s="53"/>
      <c r="DN576" s="53"/>
      <c r="DO576" s="53"/>
      <c r="DP576" s="53"/>
      <c r="DQ576" s="53"/>
      <c r="DR576" s="53"/>
      <c r="DS576" s="53"/>
      <c r="DT576" s="53"/>
      <c r="DU576" s="53"/>
      <c r="DV576" s="53"/>
      <c r="DW576" s="53"/>
      <c r="DX576" s="53"/>
      <c r="DY576" s="53"/>
      <c r="DZ576" s="53"/>
      <c r="EA576" s="53"/>
      <c r="EB576" s="53"/>
      <c r="EC576" s="53"/>
      <c r="ED576" s="53"/>
      <c r="EE576" s="53"/>
      <c r="EF576" s="53"/>
      <c r="EG576" s="53"/>
      <c r="EH576" s="53"/>
      <c r="EI576" s="53"/>
      <c r="EJ576" s="53"/>
      <c r="EK576" s="53"/>
      <c r="EL576" s="53"/>
      <c r="EM576" s="53"/>
      <c r="EN576" s="53"/>
      <c r="EO576" s="53"/>
      <c r="EP576" s="53"/>
      <c r="EQ576" s="53"/>
      <c r="ER576" s="53"/>
      <c r="ES576" s="53"/>
      <c r="ET576" s="53"/>
      <c r="EU576" s="53"/>
      <c r="EV576" s="53"/>
      <c r="EW576" s="53"/>
      <c r="EX576" s="53"/>
      <c r="EY576" s="53"/>
      <c r="EZ576" s="53"/>
      <c r="FA576" s="53"/>
    </row>
    <row r="577" customFormat="1" spans="1:157">
      <c r="A577" s="53"/>
      <c r="B577" s="57" t="s">
        <v>16</v>
      </c>
      <c r="C577" s="57" t="s">
        <v>1587</v>
      </c>
      <c r="D577" s="57" t="s">
        <v>14</v>
      </c>
      <c r="E577" s="58" t="s">
        <v>1588</v>
      </c>
      <c r="F577" s="57" t="s">
        <v>1589</v>
      </c>
      <c r="G577" s="59" t="s">
        <v>32</v>
      </c>
      <c r="H577" s="59">
        <v>17.2</v>
      </c>
      <c r="I577" s="66">
        <v>7.15</v>
      </c>
      <c r="J577" s="66">
        <v>8.75</v>
      </c>
      <c r="K577" s="66">
        <v>150.5</v>
      </c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  <c r="AA577" s="53"/>
      <c r="AB577" s="53"/>
      <c r="AC577" s="53"/>
      <c r="AD577" s="53"/>
      <c r="AE577" s="53"/>
      <c r="AF577" s="53"/>
      <c r="AG577" s="53"/>
      <c r="AH577" s="53"/>
      <c r="AI577" s="53"/>
      <c r="AJ577" s="53"/>
      <c r="AK577" s="53"/>
      <c r="AL577" s="53"/>
      <c r="AM577" s="53"/>
      <c r="AN577" s="53"/>
      <c r="AO577" s="53"/>
      <c r="AP577" s="53"/>
      <c r="AQ577" s="53"/>
      <c r="AR577" s="53"/>
      <c r="AS577" s="53"/>
      <c r="AT577" s="53"/>
      <c r="AU577" s="53"/>
      <c r="AV577" s="53"/>
      <c r="AW577" s="53"/>
      <c r="AX577" s="53"/>
      <c r="AY577" s="53"/>
      <c r="AZ577" s="53"/>
      <c r="BA577" s="53"/>
      <c r="BB577" s="53"/>
      <c r="BC577" s="53"/>
      <c r="BD577" s="53"/>
      <c r="BE577" s="53"/>
      <c r="BF577" s="53"/>
      <c r="BG577" s="53"/>
      <c r="BH577" s="53"/>
      <c r="BI577" s="53"/>
      <c r="BJ577" s="53"/>
      <c r="BK577" s="53"/>
      <c r="BL577" s="53"/>
      <c r="BM577" s="53"/>
      <c r="BN577" s="53"/>
      <c r="BO577" s="53"/>
      <c r="BP577" s="53"/>
      <c r="BQ577" s="53"/>
      <c r="BR577" s="53"/>
      <c r="BS577" s="53"/>
      <c r="BT577" s="53"/>
      <c r="BU577" s="53"/>
      <c r="BV577" s="53"/>
      <c r="BW577" s="53"/>
      <c r="BX577" s="53"/>
      <c r="BY577" s="53"/>
      <c r="BZ577" s="53"/>
      <c r="CA577" s="53"/>
      <c r="CB577" s="53"/>
      <c r="CC577" s="53"/>
      <c r="CD577" s="53"/>
      <c r="CE577" s="53"/>
      <c r="CF577" s="53"/>
      <c r="CG577" s="53"/>
      <c r="CH577" s="53"/>
      <c r="CI577" s="53"/>
      <c r="CJ577" s="53"/>
      <c r="CK577" s="53"/>
      <c r="CL577" s="53"/>
      <c r="CM577" s="53"/>
      <c r="CN577" s="53"/>
      <c r="CO577" s="53"/>
      <c r="CP577" s="53"/>
      <c r="CQ577" s="53"/>
      <c r="CR577" s="53"/>
      <c r="CS577" s="53"/>
      <c r="CT577" s="53"/>
      <c r="CU577" s="53"/>
      <c r="CV577" s="53"/>
      <c r="CW577" s="53"/>
      <c r="CX577" s="53"/>
      <c r="CY577" s="53"/>
      <c r="CZ577" s="53"/>
      <c r="DA577" s="53"/>
      <c r="DB577" s="53"/>
      <c r="DC577" s="53"/>
      <c r="DD577" s="53"/>
      <c r="DE577" s="53"/>
      <c r="DF577" s="53"/>
      <c r="DG577" s="53"/>
      <c r="DH577" s="53"/>
      <c r="DI577" s="53"/>
      <c r="DJ577" s="53"/>
      <c r="DK577" s="53"/>
      <c r="DL577" s="53"/>
      <c r="DM577" s="53"/>
      <c r="DN577" s="53"/>
      <c r="DO577" s="53"/>
      <c r="DP577" s="53"/>
      <c r="DQ577" s="53"/>
      <c r="DR577" s="53"/>
      <c r="DS577" s="53"/>
      <c r="DT577" s="53"/>
      <c r="DU577" s="53"/>
      <c r="DV577" s="53"/>
      <c r="DW577" s="53"/>
      <c r="DX577" s="53"/>
      <c r="DY577" s="53"/>
      <c r="DZ577" s="53"/>
      <c r="EA577" s="53"/>
      <c r="EB577" s="53"/>
      <c r="EC577" s="53"/>
      <c r="ED577" s="53"/>
      <c r="EE577" s="53"/>
      <c r="EF577" s="53"/>
      <c r="EG577" s="53"/>
      <c r="EH577" s="53"/>
      <c r="EI577" s="53"/>
      <c r="EJ577" s="53"/>
      <c r="EK577" s="53"/>
      <c r="EL577" s="53"/>
      <c r="EM577" s="53"/>
      <c r="EN577" s="53"/>
      <c r="EO577" s="53"/>
      <c r="EP577" s="53"/>
      <c r="EQ577" s="53"/>
      <c r="ER577" s="53"/>
      <c r="ES577" s="53"/>
      <c r="ET577" s="53"/>
      <c r="EU577" s="53"/>
      <c r="EV577" s="53"/>
      <c r="EW577" s="53"/>
      <c r="EX577" s="53"/>
      <c r="EY577" s="53"/>
      <c r="EZ577" s="53"/>
      <c r="FA577" s="53"/>
    </row>
    <row r="578" customFormat="1" spans="1:157">
      <c r="A578" s="53"/>
      <c r="B578" s="57" t="s">
        <v>16</v>
      </c>
      <c r="C578" s="57" t="s">
        <v>1590</v>
      </c>
      <c r="D578" s="57" t="s">
        <v>14</v>
      </c>
      <c r="E578" s="58" t="s">
        <v>1591</v>
      </c>
      <c r="F578" s="57" t="s">
        <v>1592</v>
      </c>
      <c r="G578" s="59" t="s">
        <v>32</v>
      </c>
      <c r="H578" s="59">
        <v>46.2</v>
      </c>
      <c r="I578" s="66">
        <v>15.25</v>
      </c>
      <c r="J578" s="66">
        <v>18.67</v>
      </c>
      <c r="K578" s="66">
        <v>862.55</v>
      </c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  <c r="AA578" s="53"/>
      <c r="AB578" s="53"/>
      <c r="AC578" s="53"/>
      <c r="AD578" s="53"/>
      <c r="AE578" s="53"/>
      <c r="AF578" s="53"/>
      <c r="AG578" s="53"/>
      <c r="AH578" s="53"/>
      <c r="AI578" s="53"/>
      <c r="AJ578" s="53"/>
      <c r="AK578" s="53"/>
      <c r="AL578" s="53"/>
      <c r="AM578" s="53"/>
      <c r="AN578" s="53"/>
      <c r="AO578" s="53"/>
      <c r="AP578" s="53"/>
      <c r="AQ578" s="53"/>
      <c r="AR578" s="53"/>
      <c r="AS578" s="53"/>
      <c r="AT578" s="53"/>
      <c r="AU578" s="53"/>
      <c r="AV578" s="53"/>
      <c r="AW578" s="53"/>
      <c r="AX578" s="53"/>
      <c r="AY578" s="53"/>
      <c r="AZ578" s="53"/>
      <c r="BA578" s="53"/>
      <c r="BB578" s="53"/>
      <c r="BC578" s="53"/>
      <c r="BD578" s="53"/>
      <c r="BE578" s="53"/>
      <c r="BF578" s="53"/>
      <c r="BG578" s="53"/>
      <c r="BH578" s="53"/>
      <c r="BI578" s="53"/>
      <c r="BJ578" s="53"/>
      <c r="BK578" s="53"/>
      <c r="BL578" s="53"/>
      <c r="BM578" s="53"/>
      <c r="BN578" s="53"/>
      <c r="BO578" s="53"/>
      <c r="BP578" s="53"/>
      <c r="BQ578" s="53"/>
      <c r="BR578" s="53"/>
      <c r="BS578" s="53"/>
      <c r="BT578" s="53"/>
      <c r="BU578" s="53"/>
      <c r="BV578" s="53"/>
      <c r="BW578" s="53"/>
      <c r="BX578" s="53"/>
      <c r="BY578" s="53"/>
      <c r="BZ578" s="53"/>
      <c r="CA578" s="53"/>
      <c r="CB578" s="53"/>
      <c r="CC578" s="53"/>
      <c r="CD578" s="53"/>
      <c r="CE578" s="53"/>
      <c r="CF578" s="53"/>
      <c r="CG578" s="53"/>
      <c r="CH578" s="53"/>
      <c r="CI578" s="53"/>
      <c r="CJ578" s="53"/>
      <c r="CK578" s="53"/>
      <c r="CL578" s="53"/>
      <c r="CM578" s="53"/>
      <c r="CN578" s="53"/>
      <c r="CO578" s="53"/>
      <c r="CP578" s="53"/>
      <c r="CQ578" s="53"/>
      <c r="CR578" s="53"/>
      <c r="CS578" s="53"/>
      <c r="CT578" s="53"/>
      <c r="CU578" s="53"/>
      <c r="CV578" s="53"/>
      <c r="CW578" s="53"/>
      <c r="CX578" s="53"/>
      <c r="CY578" s="53"/>
      <c r="CZ578" s="53"/>
      <c r="DA578" s="53"/>
      <c r="DB578" s="53"/>
      <c r="DC578" s="53"/>
      <c r="DD578" s="53"/>
      <c r="DE578" s="53"/>
      <c r="DF578" s="53"/>
      <c r="DG578" s="53"/>
      <c r="DH578" s="53"/>
      <c r="DI578" s="53"/>
      <c r="DJ578" s="53"/>
      <c r="DK578" s="53"/>
      <c r="DL578" s="53"/>
      <c r="DM578" s="53"/>
      <c r="DN578" s="53"/>
      <c r="DO578" s="53"/>
      <c r="DP578" s="53"/>
      <c r="DQ578" s="53"/>
      <c r="DR578" s="53"/>
      <c r="DS578" s="53"/>
      <c r="DT578" s="53"/>
      <c r="DU578" s="53"/>
      <c r="DV578" s="53"/>
      <c r="DW578" s="53"/>
      <c r="DX578" s="53"/>
      <c r="DY578" s="53"/>
      <c r="DZ578" s="53"/>
      <c r="EA578" s="53"/>
      <c r="EB578" s="53"/>
      <c r="EC578" s="53"/>
      <c r="ED578" s="53"/>
      <c r="EE578" s="53"/>
      <c r="EF578" s="53"/>
      <c r="EG578" s="53"/>
      <c r="EH578" s="53"/>
      <c r="EI578" s="53"/>
      <c r="EJ578" s="53"/>
      <c r="EK578" s="53"/>
      <c r="EL578" s="53"/>
      <c r="EM578" s="53"/>
      <c r="EN578" s="53"/>
      <c r="EO578" s="53"/>
      <c r="EP578" s="53"/>
      <c r="EQ578" s="53"/>
      <c r="ER578" s="53"/>
      <c r="ES578" s="53"/>
      <c r="ET578" s="53"/>
      <c r="EU578" s="53"/>
      <c r="EV578" s="53"/>
      <c r="EW578" s="53"/>
      <c r="EX578" s="53"/>
      <c r="EY578" s="53"/>
      <c r="EZ578" s="53"/>
      <c r="FA578" s="53"/>
    </row>
    <row r="579" customFormat="1" spans="1:157">
      <c r="A579" s="53"/>
      <c r="B579" s="57" t="s">
        <v>16</v>
      </c>
      <c r="C579" s="57" t="s">
        <v>1593</v>
      </c>
      <c r="D579" s="57" t="s">
        <v>27</v>
      </c>
      <c r="E579" s="57" t="s">
        <v>1594</v>
      </c>
      <c r="F579" s="57" t="s">
        <v>1595</v>
      </c>
      <c r="G579" s="59" t="s">
        <v>32</v>
      </c>
      <c r="H579" s="59">
        <v>17.8</v>
      </c>
      <c r="I579" s="66">
        <v>20.814924</v>
      </c>
      <c r="J579" s="66">
        <f>I579*22.47%+I579</f>
        <v>25.4920374228</v>
      </c>
      <c r="K579" s="66">
        <f>J579*H579</f>
        <v>453.75826612584</v>
      </c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  <c r="AA579" s="53"/>
      <c r="AB579" s="53"/>
      <c r="AC579" s="53"/>
      <c r="AD579" s="53"/>
      <c r="AE579" s="53"/>
      <c r="AF579" s="53"/>
      <c r="AG579" s="53"/>
      <c r="AH579" s="53"/>
      <c r="AI579" s="53"/>
      <c r="AJ579" s="53"/>
      <c r="AK579" s="53"/>
      <c r="AL579" s="53"/>
      <c r="AM579" s="53"/>
      <c r="AN579" s="53"/>
      <c r="AO579" s="53"/>
      <c r="AP579" s="53"/>
      <c r="AQ579" s="53"/>
      <c r="AR579" s="53"/>
      <c r="AS579" s="53"/>
      <c r="AT579" s="53"/>
      <c r="AU579" s="53"/>
      <c r="AV579" s="53"/>
      <c r="AW579" s="53"/>
      <c r="AX579" s="53"/>
      <c r="AY579" s="53"/>
      <c r="AZ579" s="53"/>
      <c r="BA579" s="53"/>
      <c r="BB579" s="53"/>
      <c r="BC579" s="53"/>
      <c r="BD579" s="53"/>
      <c r="BE579" s="53"/>
      <c r="BF579" s="53"/>
      <c r="BG579" s="53"/>
      <c r="BH579" s="53"/>
      <c r="BI579" s="53"/>
      <c r="BJ579" s="53"/>
      <c r="BK579" s="53"/>
      <c r="BL579" s="53"/>
      <c r="BM579" s="53"/>
      <c r="BN579" s="53"/>
      <c r="BO579" s="53"/>
      <c r="BP579" s="53"/>
      <c r="BQ579" s="53"/>
      <c r="BR579" s="53"/>
      <c r="BS579" s="53"/>
      <c r="BT579" s="53"/>
      <c r="BU579" s="53"/>
      <c r="BV579" s="53"/>
      <c r="BW579" s="53"/>
      <c r="BX579" s="53"/>
      <c r="BY579" s="53"/>
      <c r="BZ579" s="53"/>
      <c r="CA579" s="53"/>
      <c r="CB579" s="53"/>
      <c r="CC579" s="53"/>
      <c r="CD579" s="53"/>
      <c r="CE579" s="53"/>
      <c r="CF579" s="53"/>
      <c r="CG579" s="53"/>
      <c r="CH579" s="53"/>
      <c r="CI579" s="53"/>
      <c r="CJ579" s="53"/>
      <c r="CK579" s="53"/>
      <c r="CL579" s="53"/>
      <c r="CM579" s="53"/>
      <c r="CN579" s="53"/>
      <c r="CO579" s="53"/>
      <c r="CP579" s="53"/>
      <c r="CQ579" s="53"/>
      <c r="CR579" s="53"/>
      <c r="CS579" s="53"/>
      <c r="CT579" s="53"/>
      <c r="CU579" s="53"/>
      <c r="CV579" s="53"/>
      <c r="CW579" s="53"/>
      <c r="CX579" s="53"/>
      <c r="CY579" s="53"/>
      <c r="CZ579" s="53"/>
      <c r="DA579" s="53"/>
      <c r="DB579" s="53"/>
      <c r="DC579" s="53"/>
      <c r="DD579" s="53"/>
      <c r="DE579" s="53"/>
      <c r="DF579" s="53"/>
      <c r="DG579" s="53"/>
      <c r="DH579" s="53"/>
      <c r="DI579" s="53"/>
      <c r="DJ579" s="53"/>
      <c r="DK579" s="53"/>
      <c r="DL579" s="53"/>
      <c r="DM579" s="53"/>
      <c r="DN579" s="53"/>
      <c r="DO579" s="53"/>
      <c r="DP579" s="53"/>
      <c r="DQ579" s="53"/>
      <c r="DR579" s="53"/>
      <c r="DS579" s="53"/>
      <c r="DT579" s="53"/>
      <c r="DU579" s="53"/>
      <c r="DV579" s="53"/>
      <c r="DW579" s="53"/>
      <c r="DX579" s="53"/>
      <c r="DY579" s="53"/>
      <c r="DZ579" s="53"/>
      <c r="EA579" s="53"/>
      <c r="EB579" s="53"/>
      <c r="EC579" s="53"/>
      <c r="ED579" s="53"/>
      <c r="EE579" s="53"/>
      <c r="EF579" s="53"/>
      <c r="EG579" s="53"/>
      <c r="EH579" s="53"/>
      <c r="EI579" s="53"/>
      <c r="EJ579" s="53"/>
      <c r="EK579" s="53"/>
      <c r="EL579" s="53"/>
      <c r="EM579" s="53"/>
      <c r="EN579" s="53"/>
      <c r="EO579" s="53"/>
      <c r="EP579" s="53"/>
      <c r="EQ579" s="53"/>
      <c r="ER579" s="53"/>
      <c r="ES579" s="53"/>
      <c r="ET579" s="53"/>
      <c r="EU579" s="53"/>
      <c r="EV579" s="53"/>
      <c r="EW579" s="53"/>
      <c r="EX579" s="53"/>
      <c r="EY579" s="53"/>
      <c r="EZ579" s="53"/>
      <c r="FA579" s="53"/>
    </row>
    <row r="580" customFormat="1" spans="1:157">
      <c r="A580" s="53"/>
      <c r="B580" s="57" t="s">
        <v>16</v>
      </c>
      <c r="C580" s="57" t="s">
        <v>1596</v>
      </c>
      <c r="D580" s="57" t="s">
        <v>14</v>
      </c>
      <c r="E580" s="58" t="s">
        <v>1597</v>
      </c>
      <c r="F580" s="57" t="s">
        <v>1598</v>
      </c>
      <c r="G580" s="59" t="s">
        <v>32</v>
      </c>
      <c r="H580" s="59">
        <v>36</v>
      </c>
      <c r="I580" s="66">
        <v>12.41</v>
      </c>
      <c r="J580" s="66">
        <v>15.19</v>
      </c>
      <c r="K580" s="66">
        <v>546.84</v>
      </c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  <c r="AA580" s="53"/>
      <c r="AB580" s="53"/>
      <c r="AC580" s="53"/>
      <c r="AD580" s="53"/>
      <c r="AE580" s="53"/>
      <c r="AF580" s="53"/>
      <c r="AG580" s="53"/>
      <c r="AH580" s="53"/>
      <c r="AI580" s="53"/>
      <c r="AJ580" s="53"/>
      <c r="AK580" s="53"/>
      <c r="AL580" s="53"/>
      <c r="AM580" s="53"/>
      <c r="AN580" s="53"/>
      <c r="AO580" s="53"/>
      <c r="AP580" s="53"/>
      <c r="AQ580" s="53"/>
      <c r="AR580" s="53"/>
      <c r="AS580" s="53"/>
      <c r="AT580" s="53"/>
      <c r="AU580" s="53"/>
      <c r="AV580" s="53"/>
      <c r="AW580" s="53"/>
      <c r="AX580" s="53"/>
      <c r="AY580" s="53"/>
      <c r="AZ580" s="53"/>
      <c r="BA580" s="53"/>
      <c r="BB580" s="53"/>
      <c r="BC580" s="53"/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3"/>
      <c r="DE580" s="53"/>
      <c r="DF580" s="53"/>
      <c r="DG580" s="53"/>
      <c r="DH580" s="53"/>
      <c r="DI580" s="53"/>
      <c r="DJ580" s="53"/>
      <c r="DK580" s="53"/>
      <c r="DL580" s="53"/>
      <c r="DM580" s="53"/>
      <c r="DN580" s="53"/>
      <c r="DO580" s="53"/>
      <c r="DP580" s="53"/>
      <c r="DQ580" s="53"/>
      <c r="DR580" s="53"/>
      <c r="DS580" s="53"/>
      <c r="DT580" s="53"/>
      <c r="DU580" s="53"/>
      <c r="DV580" s="53"/>
      <c r="DW580" s="53"/>
      <c r="DX580" s="53"/>
      <c r="DY580" s="53"/>
      <c r="DZ580" s="53"/>
      <c r="EA580" s="53"/>
      <c r="EB580" s="53"/>
      <c r="EC580" s="53"/>
      <c r="ED580" s="53"/>
      <c r="EE580" s="53"/>
      <c r="EF580" s="53"/>
      <c r="EG580" s="53"/>
      <c r="EH580" s="53"/>
      <c r="EI580" s="53"/>
      <c r="EJ580" s="53"/>
      <c r="EK580" s="53"/>
      <c r="EL580" s="53"/>
      <c r="EM580" s="53"/>
      <c r="EN580" s="53"/>
      <c r="EO580" s="53"/>
      <c r="EP580" s="53"/>
      <c r="EQ580" s="53"/>
      <c r="ER580" s="53"/>
      <c r="ES580" s="53"/>
      <c r="ET580" s="53"/>
      <c r="EU580" s="53"/>
      <c r="EV580" s="53"/>
      <c r="EW580" s="53"/>
      <c r="EX580" s="53"/>
      <c r="EY580" s="53"/>
      <c r="EZ580" s="53"/>
      <c r="FA580" s="53"/>
    </row>
    <row r="581" customFormat="1" spans="1:157">
      <c r="A581" s="53"/>
      <c r="B581" s="57" t="s">
        <v>16</v>
      </c>
      <c r="C581" s="57" t="s">
        <v>1599</v>
      </c>
      <c r="D581" s="57" t="s">
        <v>14</v>
      </c>
      <c r="E581" s="58" t="s">
        <v>1597</v>
      </c>
      <c r="F581" s="57" t="s">
        <v>1598</v>
      </c>
      <c r="G581" s="59" t="s">
        <v>32</v>
      </c>
      <c r="H581" s="59">
        <v>2</v>
      </c>
      <c r="I581" s="66">
        <v>12.41</v>
      </c>
      <c r="J581" s="66">
        <v>15.19</v>
      </c>
      <c r="K581" s="66">
        <v>30.38</v>
      </c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  <c r="AA581" s="53"/>
      <c r="AB581" s="53"/>
      <c r="AC581" s="53"/>
      <c r="AD581" s="53"/>
      <c r="AE581" s="53"/>
      <c r="AF581" s="53"/>
      <c r="AG581" s="53"/>
      <c r="AH581" s="53"/>
      <c r="AI581" s="53"/>
      <c r="AJ581" s="53"/>
      <c r="AK581" s="53"/>
      <c r="AL581" s="53"/>
      <c r="AM581" s="53"/>
      <c r="AN581" s="53"/>
      <c r="AO581" s="53"/>
      <c r="AP581" s="53"/>
      <c r="AQ581" s="53"/>
      <c r="AR581" s="53"/>
      <c r="AS581" s="53"/>
      <c r="AT581" s="53"/>
      <c r="AU581" s="53"/>
      <c r="AV581" s="53"/>
      <c r="AW581" s="53"/>
      <c r="AX581" s="53"/>
      <c r="AY581" s="53"/>
      <c r="AZ581" s="53"/>
      <c r="BA581" s="53"/>
      <c r="BB581" s="53"/>
      <c r="BC581" s="53"/>
      <c r="BD581" s="53"/>
      <c r="BE581" s="53"/>
      <c r="BF581" s="53"/>
      <c r="BG581" s="53"/>
      <c r="BH581" s="53"/>
      <c r="BI581" s="53"/>
      <c r="BJ581" s="53"/>
      <c r="BK581" s="53"/>
      <c r="BL581" s="53"/>
      <c r="BM581" s="53"/>
      <c r="BN581" s="53"/>
      <c r="BO581" s="53"/>
      <c r="BP581" s="53"/>
      <c r="BQ581" s="53"/>
      <c r="BR581" s="53"/>
      <c r="BS581" s="53"/>
      <c r="BT581" s="53"/>
      <c r="BU581" s="53"/>
      <c r="BV581" s="53"/>
      <c r="BW581" s="53"/>
      <c r="BX581" s="53"/>
      <c r="BY581" s="53"/>
      <c r="BZ581" s="53"/>
      <c r="CA581" s="53"/>
      <c r="CB581" s="53"/>
      <c r="CC581" s="53"/>
      <c r="CD581" s="53"/>
      <c r="CE581" s="53"/>
      <c r="CF581" s="53"/>
      <c r="CG581" s="53"/>
      <c r="CH581" s="53"/>
      <c r="CI581" s="53"/>
      <c r="CJ581" s="53"/>
      <c r="CK581" s="53"/>
      <c r="CL581" s="53"/>
      <c r="CM581" s="53"/>
      <c r="CN581" s="53"/>
      <c r="CO581" s="53"/>
      <c r="CP581" s="53"/>
      <c r="CQ581" s="53"/>
      <c r="CR581" s="53"/>
      <c r="CS581" s="53"/>
      <c r="CT581" s="53"/>
      <c r="CU581" s="53"/>
      <c r="CV581" s="53"/>
      <c r="CW581" s="53"/>
      <c r="CX581" s="53"/>
      <c r="CY581" s="53"/>
      <c r="CZ581" s="53"/>
      <c r="DA581" s="53"/>
      <c r="DB581" s="53"/>
      <c r="DC581" s="53"/>
      <c r="DD581" s="53"/>
      <c r="DE581" s="53"/>
      <c r="DF581" s="53"/>
      <c r="DG581" s="53"/>
      <c r="DH581" s="53"/>
      <c r="DI581" s="53"/>
      <c r="DJ581" s="53"/>
      <c r="DK581" s="53"/>
      <c r="DL581" s="53"/>
      <c r="DM581" s="53"/>
      <c r="DN581" s="53"/>
      <c r="DO581" s="53"/>
      <c r="DP581" s="53"/>
      <c r="DQ581" s="53"/>
      <c r="DR581" s="53"/>
      <c r="DS581" s="53"/>
      <c r="DT581" s="53"/>
      <c r="DU581" s="53"/>
      <c r="DV581" s="53"/>
      <c r="DW581" s="53"/>
      <c r="DX581" s="53"/>
      <c r="DY581" s="53"/>
      <c r="DZ581" s="53"/>
      <c r="EA581" s="53"/>
      <c r="EB581" s="53"/>
      <c r="EC581" s="53"/>
      <c r="ED581" s="53"/>
      <c r="EE581" s="53"/>
      <c r="EF581" s="53"/>
      <c r="EG581" s="53"/>
      <c r="EH581" s="53"/>
      <c r="EI581" s="53"/>
      <c r="EJ581" s="53"/>
      <c r="EK581" s="53"/>
      <c r="EL581" s="53"/>
      <c r="EM581" s="53"/>
      <c r="EN581" s="53"/>
      <c r="EO581" s="53"/>
      <c r="EP581" s="53"/>
      <c r="EQ581" s="53"/>
      <c r="ER581" s="53"/>
      <c r="ES581" s="53"/>
      <c r="ET581" s="53"/>
      <c r="EU581" s="53"/>
      <c r="EV581" s="53"/>
      <c r="EW581" s="53"/>
      <c r="EX581" s="53"/>
      <c r="EY581" s="53"/>
      <c r="EZ581" s="53"/>
      <c r="FA581" s="53"/>
    </row>
    <row r="582" customFormat="1" spans="1:157">
      <c r="A582" s="53"/>
      <c r="B582" s="57" t="s">
        <v>16</v>
      </c>
      <c r="C582" s="57" t="s">
        <v>1600</v>
      </c>
      <c r="D582" s="57" t="s">
        <v>14</v>
      </c>
      <c r="E582" s="58" t="s">
        <v>1597</v>
      </c>
      <c r="F582" s="57" t="s">
        <v>1598</v>
      </c>
      <c r="G582" s="59" t="s">
        <v>32</v>
      </c>
      <c r="H582" s="59">
        <v>2</v>
      </c>
      <c r="I582" s="66">
        <v>12.41</v>
      </c>
      <c r="J582" s="66">
        <v>15.19</v>
      </c>
      <c r="K582" s="66">
        <v>30.38</v>
      </c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  <c r="AA582" s="53"/>
      <c r="AB582" s="53"/>
      <c r="AC582" s="53"/>
      <c r="AD582" s="53"/>
      <c r="AE582" s="53"/>
      <c r="AF582" s="53"/>
      <c r="AG582" s="53"/>
      <c r="AH582" s="53"/>
      <c r="AI582" s="53"/>
      <c r="AJ582" s="53"/>
      <c r="AK582" s="53"/>
      <c r="AL582" s="53"/>
      <c r="AM582" s="53"/>
      <c r="AN582" s="53"/>
      <c r="AO582" s="53"/>
      <c r="AP582" s="53"/>
      <c r="AQ582" s="53"/>
      <c r="AR582" s="53"/>
      <c r="AS582" s="53"/>
      <c r="AT582" s="53"/>
      <c r="AU582" s="53"/>
      <c r="AV582" s="53"/>
      <c r="AW582" s="53"/>
      <c r="AX582" s="53"/>
      <c r="AY582" s="53"/>
      <c r="AZ582" s="53"/>
      <c r="BA582" s="53"/>
      <c r="BB582" s="53"/>
      <c r="BC582" s="53"/>
      <c r="BD582" s="53"/>
      <c r="BE582" s="53"/>
      <c r="BF582" s="53"/>
      <c r="BG582" s="53"/>
      <c r="BH582" s="53"/>
      <c r="BI582" s="53"/>
      <c r="BJ582" s="53"/>
      <c r="BK582" s="53"/>
      <c r="BL582" s="53"/>
      <c r="BM582" s="53"/>
      <c r="BN582" s="53"/>
      <c r="BO582" s="53"/>
      <c r="BP582" s="53"/>
      <c r="BQ582" s="53"/>
      <c r="BR582" s="53"/>
      <c r="BS582" s="53"/>
      <c r="BT582" s="53"/>
      <c r="BU582" s="53"/>
      <c r="BV582" s="53"/>
      <c r="BW582" s="53"/>
      <c r="BX582" s="53"/>
      <c r="BY582" s="53"/>
      <c r="BZ582" s="53"/>
      <c r="CA582" s="53"/>
      <c r="CB582" s="53"/>
      <c r="CC582" s="53"/>
      <c r="CD582" s="53"/>
      <c r="CE582" s="53"/>
      <c r="CF582" s="53"/>
      <c r="CG582" s="53"/>
      <c r="CH582" s="53"/>
      <c r="CI582" s="53"/>
      <c r="CJ582" s="53"/>
      <c r="CK582" s="53"/>
      <c r="CL582" s="53"/>
      <c r="CM582" s="53"/>
      <c r="CN582" s="53"/>
      <c r="CO582" s="53"/>
      <c r="CP582" s="53"/>
      <c r="CQ582" s="53"/>
      <c r="CR582" s="53"/>
      <c r="CS582" s="53"/>
      <c r="CT582" s="53"/>
      <c r="CU582" s="53"/>
      <c r="CV582" s="53"/>
      <c r="CW582" s="53"/>
      <c r="CX582" s="53"/>
      <c r="CY582" s="53"/>
      <c r="CZ582" s="53"/>
      <c r="DA582" s="53"/>
      <c r="DB582" s="53"/>
      <c r="DC582" s="53"/>
      <c r="DD582" s="53"/>
      <c r="DE582" s="53"/>
      <c r="DF582" s="53"/>
      <c r="DG582" s="53"/>
      <c r="DH582" s="53"/>
      <c r="DI582" s="53"/>
      <c r="DJ582" s="53"/>
      <c r="DK582" s="53"/>
      <c r="DL582" s="53"/>
      <c r="DM582" s="53"/>
      <c r="DN582" s="53"/>
      <c r="DO582" s="53"/>
      <c r="DP582" s="53"/>
      <c r="DQ582" s="53"/>
      <c r="DR582" s="53"/>
      <c r="DS582" s="53"/>
      <c r="DT582" s="53"/>
      <c r="DU582" s="53"/>
      <c r="DV582" s="53"/>
      <c r="DW582" s="53"/>
      <c r="DX582" s="53"/>
      <c r="DY582" s="53"/>
      <c r="DZ582" s="53"/>
      <c r="EA582" s="53"/>
      <c r="EB582" s="53"/>
      <c r="EC582" s="53"/>
      <c r="ED582" s="53"/>
      <c r="EE582" s="53"/>
      <c r="EF582" s="53"/>
      <c r="EG582" s="53"/>
      <c r="EH582" s="53"/>
      <c r="EI582" s="53"/>
      <c r="EJ582" s="53"/>
      <c r="EK582" s="53"/>
      <c r="EL582" s="53"/>
      <c r="EM582" s="53"/>
      <c r="EN582" s="53"/>
      <c r="EO582" s="53"/>
      <c r="EP582" s="53"/>
      <c r="EQ582" s="53"/>
      <c r="ER582" s="53"/>
      <c r="ES582" s="53"/>
      <c r="ET582" s="53"/>
      <c r="EU582" s="53"/>
      <c r="EV582" s="53"/>
      <c r="EW582" s="53"/>
      <c r="EX582" s="53"/>
      <c r="EY582" s="53"/>
      <c r="EZ582" s="53"/>
      <c r="FA582" s="53"/>
    </row>
    <row r="583" spans="2:11">
      <c r="B583" s="50" t="s">
        <v>72</v>
      </c>
      <c r="C583" s="50" t="s">
        <v>1601</v>
      </c>
      <c r="D583" s="50" t="s">
        <v>14</v>
      </c>
      <c r="E583" s="51"/>
      <c r="F583" s="50" t="s">
        <v>1602</v>
      </c>
      <c r="G583" s="52" t="s">
        <v>11</v>
      </c>
      <c r="H583" s="52">
        <v>0</v>
      </c>
      <c r="I583" s="64">
        <v>0</v>
      </c>
      <c r="J583" s="64">
        <f>I583*22.47%+I583</f>
        <v>0</v>
      </c>
      <c r="K583" s="64">
        <f>SUM(K584:K586)</f>
        <v>4636.77004699714</v>
      </c>
    </row>
    <row r="584" customFormat="1" spans="1:157">
      <c r="A584" s="53"/>
      <c r="B584" s="57" t="s">
        <v>16</v>
      </c>
      <c r="C584" s="57" t="s">
        <v>1603</v>
      </c>
      <c r="D584" s="57" t="s">
        <v>27</v>
      </c>
      <c r="E584" s="57" t="s">
        <v>1604</v>
      </c>
      <c r="F584" s="57" t="s">
        <v>1605</v>
      </c>
      <c r="G584" s="59" t="s">
        <v>32</v>
      </c>
      <c r="H584" s="59">
        <v>53</v>
      </c>
      <c r="I584" s="66">
        <v>12.485616</v>
      </c>
      <c r="J584" s="66">
        <f>I584*22.47%+I584</f>
        <v>15.2911339152</v>
      </c>
      <c r="K584" s="66">
        <f>J584*H584</f>
        <v>810.4300975056</v>
      </c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  <c r="AA584" s="53"/>
      <c r="AB584" s="53"/>
      <c r="AC584" s="53"/>
      <c r="AD584" s="53"/>
      <c r="AE584" s="53"/>
      <c r="AF584" s="53"/>
      <c r="AG584" s="53"/>
      <c r="AH584" s="53"/>
      <c r="AI584" s="53"/>
      <c r="AJ584" s="53"/>
      <c r="AK584" s="53"/>
      <c r="AL584" s="53"/>
      <c r="AM584" s="53"/>
      <c r="AN584" s="53"/>
      <c r="AO584" s="53"/>
      <c r="AP584" s="53"/>
      <c r="AQ584" s="53"/>
      <c r="AR584" s="53"/>
      <c r="AS584" s="53"/>
      <c r="AT584" s="53"/>
      <c r="AU584" s="53"/>
      <c r="AV584" s="53"/>
      <c r="AW584" s="53"/>
      <c r="AX584" s="53"/>
      <c r="AY584" s="53"/>
      <c r="AZ584" s="53"/>
      <c r="BA584" s="53"/>
      <c r="BB584" s="53"/>
      <c r="BC584" s="53"/>
      <c r="BD584" s="53"/>
      <c r="BE584" s="53"/>
      <c r="BF584" s="53"/>
      <c r="BG584" s="53"/>
      <c r="BH584" s="53"/>
      <c r="BI584" s="53"/>
      <c r="BJ584" s="53"/>
      <c r="BK584" s="53"/>
      <c r="BL584" s="53"/>
      <c r="BM584" s="53"/>
      <c r="BN584" s="53"/>
      <c r="BO584" s="53"/>
      <c r="BP584" s="53"/>
      <c r="BQ584" s="53"/>
      <c r="BR584" s="53"/>
      <c r="BS584" s="53"/>
      <c r="BT584" s="53"/>
      <c r="BU584" s="53"/>
      <c r="BV584" s="53"/>
      <c r="BW584" s="53"/>
      <c r="BX584" s="53"/>
      <c r="BY584" s="53"/>
      <c r="BZ584" s="53"/>
      <c r="CA584" s="53"/>
      <c r="CB584" s="53"/>
      <c r="CC584" s="53"/>
      <c r="CD584" s="53"/>
      <c r="CE584" s="53"/>
      <c r="CF584" s="53"/>
      <c r="CG584" s="53"/>
      <c r="CH584" s="53"/>
      <c r="CI584" s="53"/>
      <c r="CJ584" s="53"/>
      <c r="CK584" s="53"/>
      <c r="CL584" s="53"/>
      <c r="CM584" s="53"/>
      <c r="CN584" s="53"/>
      <c r="CO584" s="53"/>
      <c r="CP584" s="53"/>
      <c r="CQ584" s="53"/>
      <c r="CR584" s="53"/>
      <c r="CS584" s="53"/>
      <c r="CT584" s="53"/>
      <c r="CU584" s="53"/>
      <c r="CV584" s="53"/>
      <c r="CW584" s="53"/>
      <c r="CX584" s="53"/>
      <c r="CY584" s="53"/>
      <c r="CZ584" s="53"/>
      <c r="DA584" s="53"/>
      <c r="DB584" s="53"/>
      <c r="DC584" s="53"/>
      <c r="DD584" s="53"/>
      <c r="DE584" s="53"/>
      <c r="DF584" s="53"/>
      <c r="DG584" s="53"/>
      <c r="DH584" s="53"/>
      <c r="DI584" s="53"/>
      <c r="DJ584" s="53"/>
      <c r="DK584" s="53"/>
      <c r="DL584" s="53"/>
      <c r="DM584" s="53"/>
      <c r="DN584" s="53"/>
      <c r="DO584" s="53"/>
      <c r="DP584" s="53"/>
      <c r="DQ584" s="53"/>
      <c r="DR584" s="53"/>
      <c r="DS584" s="53"/>
      <c r="DT584" s="53"/>
      <c r="DU584" s="53"/>
      <c r="DV584" s="53"/>
      <c r="DW584" s="53"/>
      <c r="DX584" s="53"/>
      <c r="DY584" s="53"/>
      <c r="DZ584" s="53"/>
      <c r="EA584" s="53"/>
      <c r="EB584" s="53"/>
      <c r="EC584" s="53"/>
      <c r="ED584" s="53"/>
      <c r="EE584" s="53"/>
      <c r="EF584" s="53"/>
      <c r="EG584" s="53"/>
      <c r="EH584" s="53"/>
      <c r="EI584" s="53"/>
      <c r="EJ584" s="53"/>
      <c r="EK584" s="53"/>
      <c r="EL584" s="53"/>
      <c r="EM584" s="53"/>
      <c r="EN584" s="53"/>
      <c r="EO584" s="53"/>
      <c r="EP584" s="53"/>
      <c r="EQ584" s="53"/>
      <c r="ER584" s="53"/>
      <c r="ES584" s="53"/>
      <c r="ET584" s="53"/>
      <c r="EU584" s="53"/>
      <c r="EV584" s="53"/>
      <c r="EW584" s="53"/>
      <c r="EX584" s="53"/>
      <c r="EY584" s="53"/>
      <c r="EZ584" s="53"/>
      <c r="FA584" s="53"/>
    </row>
    <row r="585" customFormat="1" spans="1:157">
      <c r="A585" s="53"/>
      <c r="B585" s="57" t="s">
        <v>16</v>
      </c>
      <c r="C585" s="57" t="s">
        <v>1606</v>
      </c>
      <c r="D585" s="57" t="s">
        <v>14</v>
      </c>
      <c r="E585" s="58" t="s">
        <v>1607</v>
      </c>
      <c r="F585" s="57" t="s">
        <v>1608</v>
      </c>
      <c r="G585" s="59" t="s">
        <v>32</v>
      </c>
      <c r="H585" s="59">
        <v>45.3</v>
      </c>
      <c r="I585" s="66">
        <v>18.57</v>
      </c>
      <c r="J585" s="66">
        <v>22.74</v>
      </c>
      <c r="K585" s="66">
        <v>1030.12</v>
      </c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  <c r="AA585" s="53"/>
      <c r="AB585" s="53"/>
      <c r="AC585" s="53"/>
      <c r="AD585" s="53"/>
      <c r="AE585" s="53"/>
      <c r="AF585" s="53"/>
      <c r="AG585" s="53"/>
      <c r="AH585" s="53"/>
      <c r="AI585" s="53"/>
      <c r="AJ585" s="53"/>
      <c r="AK585" s="53"/>
      <c r="AL585" s="53"/>
      <c r="AM585" s="53"/>
      <c r="AN585" s="53"/>
      <c r="AO585" s="53"/>
      <c r="AP585" s="53"/>
      <c r="AQ585" s="53"/>
      <c r="AR585" s="53"/>
      <c r="AS585" s="53"/>
      <c r="AT585" s="53"/>
      <c r="AU585" s="53"/>
      <c r="AV585" s="53"/>
      <c r="AW585" s="53"/>
      <c r="AX585" s="53"/>
      <c r="AY585" s="53"/>
      <c r="AZ585" s="53"/>
      <c r="BA585" s="53"/>
      <c r="BB585" s="53"/>
      <c r="BC585" s="53"/>
      <c r="BD585" s="53"/>
      <c r="BE585" s="53"/>
      <c r="BF585" s="53"/>
      <c r="BG585" s="53"/>
      <c r="BH585" s="53"/>
      <c r="BI585" s="53"/>
      <c r="BJ585" s="53"/>
      <c r="BK585" s="53"/>
      <c r="BL585" s="53"/>
      <c r="BM585" s="53"/>
      <c r="BN585" s="53"/>
      <c r="BO585" s="53"/>
      <c r="BP585" s="53"/>
      <c r="BQ585" s="53"/>
      <c r="BR585" s="53"/>
      <c r="BS585" s="53"/>
      <c r="BT585" s="53"/>
      <c r="BU585" s="53"/>
      <c r="BV585" s="53"/>
      <c r="BW585" s="53"/>
      <c r="BX585" s="53"/>
      <c r="BY585" s="53"/>
      <c r="BZ585" s="53"/>
      <c r="CA585" s="53"/>
      <c r="CB585" s="53"/>
      <c r="CC585" s="53"/>
      <c r="CD585" s="53"/>
      <c r="CE585" s="53"/>
      <c r="CF585" s="53"/>
      <c r="CG585" s="53"/>
      <c r="CH585" s="53"/>
      <c r="CI585" s="53"/>
      <c r="CJ585" s="53"/>
      <c r="CK585" s="53"/>
      <c r="CL585" s="53"/>
      <c r="CM585" s="53"/>
      <c r="CN585" s="53"/>
      <c r="CO585" s="53"/>
      <c r="CP585" s="53"/>
      <c r="CQ585" s="53"/>
      <c r="CR585" s="53"/>
      <c r="CS585" s="53"/>
      <c r="CT585" s="53"/>
      <c r="CU585" s="53"/>
      <c r="CV585" s="53"/>
      <c r="CW585" s="53"/>
      <c r="CX585" s="53"/>
      <c r="CY585" s="53"/>
      <c r="CZ585" s="53"/>
      <c r="DA585" s="53"/>
      <c r="DB585" s="53"/>
      <c r="DC585" s="53"/>
      <c r="DD585" s="53"/>
      <c r="DE585" s="53"/>
      <c r="DF585" s="53"/>
      <c r="DG585" s="53"/>
      <c r="DH585" s="53"/>
      <c r="DI585" s="53"/>
      <c r="DJ585" s="53"/>
      <c r="DK585" s="53"/>
      <c r="DL585" s="53"/>
      <c r="DM585" s="53"/>
      <c r="DN585" s="53"/>
      <c r="DO585" s="53"/>
      <c r="DP585" s="53"/>
      <c r="DQ585" s="53"/>
      <c r="DR585" s="53"/>
      <c r="DS585" s="53"/>
      <c r="DT585" s="53"/>
      <c r="DU585" s="53"/>
      <c r="DV585" s="53"/>
      <c r="DW585" s="53"/>
      <c r="DX585" s="53"/>
      <c r="DY585" s="53"/>
      <c r="DZ585" s="53"/>
      <c r="EA585" s="53"/>
      <c r="EB585" s="53"/>
      <c r="EC585" s="53"/>
      <c r="ED585" s="53"/>
      <c r="EE585" s="53"/>
      <c r="EF585" s="53"/>
      <c r="EG585" s="53"/>
      <c r="EH585" s="53"/>
      <c r="EI585" s="53"/>
      <c r="EJ585" s="53"/>
      <c r="EK585" s="53"/>
      <c r="EL585" s="53"/>
      <c r="EM585" s="53"/>
      <c r="EN585" s="53"/>
      <c r="EO585" s="53"/>
      <c r="EP585" s="53"/>
      <c r="EQ585" s="53"/>
      <c r="ER585" s="53"/>
      <c r="ES585" s="53"/>
      <c r="ET585" s="53"/>
      <c r="EU585" s="53"/>
      <c r="EV585" s="53"/>
      <c r="EW585" s="53"/>
      <c r="EX585" s="53"/>
      <c r="EY585" s="53"/>
      <c r="EZ585" s="53"/>
      <c r="FA585" s="53"/>
    </row>
    <row r="586" customFormat="1" spans="1:157">
      <c r="A586" s="53"/>
      <c r="B586" s="57" t="s">
        <v>16</v>
      </c>
      <c r="C586" s="57" t="s">
        <v>1609</v>
      </c>
      <c r="D586" s="57" t="s">
        <v>27</v>
      </c>
      <c r="E586" s="57" t="s">
        <v>1610</v>
      </c>
      <c r="F586" s="57" t="s">
        <v>1611</v>
      </c>
      <c r="G586" s="59" t="s">
        <v>32</v>
      </c>
      <c r="H586" s="59">
        <v>45.3</v>
      </c>
      <c r="I586" s="66">
        <v>50.401494</v>
      </c>
      <c r="J586" s="66">
        <f>I586*22.47%+I586</f>
        <v>61.7267097018</v>
      </c>
      <c r="K586" s="66">
        <f>J586*H586</f>
        <v>2796.21994949154</v>
      </c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  <c r="AA586" s="53"/>
      <c r="AB586" s="53"/>
      <c r="AC586" s="53"/>
      <c r="AD586" s="53"/>
      <c r="AE586" s="53"/>
      <c r="AF586" s="53"/>
      <c r="AG586" s="53"/>
      <c r="AH586" s="53"/>
      <c r="AI586" s="53"/>
      <c r="AJ586" s="53"/>
      <c r="AK586" s="53"/>
      <c r="AL586" s="53"/>
      <c r="AM586" s="53"/>
      <c r="AN586" s="53"/>
      <c r="AO586" s="53"/>
      <c r="AP586" s="53"/>
      <c r="AQ586" s="53"/>
      <c r="AR586" s="53"/>
      <c r="AS586" s="53"/>
      <c r="AT586" s="53"/>
      <c r="AU586" s="53"/>
      <c r="AV586" s="53"/>
      <c r="AW586" s="53"/>
      <c r="AX586" s="53"/>
      <c r="AY586" s="53"/>
      <c r="AZ586" s="53"/>
      <c r="BA586" s="53"/>
      <c r="BB586" s="53"/>
      <c r="BC586" s="53"/>
      <c r="BD586" s="53"/>
      <c r="BE586" s="53"/>
      <c r="BF586" s="53"/>
      <c r="BG586" s="53"/>
      <c r="BH586" s="53"/>
      <c r="BI586" s="53"/>
      <c r="BJ586" s="53"/>
      <c r="BK586" s="53"/>
      <c r="BL586" s="53"/>
      <c r="BM586" s="53"/>
      <c r="BN586" s="53"/>
      <c r="BO586" s="53"/>
      <c r="BP586" s="53"/>
      <c r="BQ586" s="53"/>
      <c r="BR586" s="53"/>
      <c r="BS586" s="53"/>
      <c r="BT586" s="53"/>
      <c r="BU586" s="53"/>
      <c r="BV586" s="53"/>
      <c r="BW586" s="53"/>
      <c r="BX586" s="53"/>
      <c r="BY586" s="53"/>
      <c r="BZ586" s="53"/>
      <c r="CA586" s="53"/>
      <c r="CB586" s="53"/>
      <c r="CC586" s="53"/>
      <c r="CD586" s="53"/>
      <c r="CE586" s="53"/>
      <c r="CF586" s="53"/>
      <c r="CG586" s="53"/>
      <c r="CH586" s="53"/>
      <c r="CI586" s="53"/>
      <c r="CJ586" s="53"/>
      <c r="CK586" s="53"/>
      <c r="CL586" s="53"/>
      <c r="CM586" s="53"/>
      <c r="CN586" s="53"/>
      <c r="CO586" s="53"/>
      <c r="CP586" s="53"/>
      <c r="CQ586" s="53"/>
      <c r="CR586" s="53"/>
      <c r="CS586" s="53"/>
      <c r="CT586" s="53"/>
      <c r="CU586" s="53"/>
      <c r="CV586" s="53"/>
      <c r="CW586" s="53"/>
      <c r="CX586" s="53"/>
      <c r="CY586" s="53"/>
      <c r="CZ586" s="53"/>
      <c r="DA586" s="53"/>
      <c r="DB586" s="53"/>
      <c r="DC586" s="53"/>
      <c r="DD586" s="53"/>
      <c r="DE586" s="53"/>
      <c r="DF586" s="53"/>
      <c r="DG586" s="53"/>
      <c r="DH586" s="53"/>
      <c r="DI586" s="53"/>
      <c r="DJ586" s="53"/>
      <c r="DK586" s="53"/>
      <c r="DL586" s="53"/>
      <c r="DM586" s="53"/>
      <c r="DN586" s="53"/>
      <c r="DO586" s="53"/>
      <c r="DP586" s="53"/>
      <c r="DQ586" s="53"/>
      <c r="DR586" s="53"/>
      <c r="DS586" s="53"/>
      <c r="DT586" s="53"/>
      <c r="DU586" s="53"/>
      <c r="DV586" s="53"/>
      <c r="DW586" s="53"/>
      <c r="DX586" s="53"/>
      <c r="DY586" s="53"/>
      <c r="DZ586" s="53"/>
      <c r="EA586" s="53"/>
      <c r="EB586" s="53"/>
      <c r="EC586" s="53"/>
      <c r="ED586" s="53"/>
      <c r="EE586" s="53"/>
      <c r="EF586" s="53"/>
      <c r="EG586" s="53"/>
      <c r="EH586" s="53"/>
      <c r="EI586" s="53"/>
      <c r="EJ586" s="53"/>
      <c r="EK586" s="53"/>
      <c r="EL586" s="53"/>
      <c r="EM586" s="53"/>
      <c r="EN586" s="53"/>
      <c r="EO586" s="53"/>
      <c r="EP586" s="53"/>
      <c r="EQ586" s="53"/>
      <c r="ER586" s="53"/>
      <c r="ES586" s="53"/>
      <c r="ET586" s="53"/>
      <c r="EU586" s="53"/>
      <c r="EV586" s="53"/>
      <c r="EW586" s="53"/>
      <c r="EX586" s="53"/>
      <c r="EY586" s="53"/>
      <c r="EZ586" s="53"/>
      <c r="FA586" s="53"/>
    </row>
    <row r="587" spans="2:11">
      <c r="B587" s="50" t="s">
        <v>72</v>
      </c>
      <c r="C587" s="50" t="s">
        <v>1612</v>
      </c>
      <c r="D587" s="50" t="s">
        <v>14</v>
      </c>
      <c r="E587" s="51"/>
      <c r="F587" s="50" t="s">
        <v>1613</v>
      </c>
      <c r="G587" s="52" t="s">
        <v>11</v>
      </c>
      <c r="H587" s="52">
        <v>0</v>
      </c>
      <c r="I587" s="64">
        <v>0</v>
      </c>
      <c r="J587" s="64">
        <f>I587*22.47%+I587</f>
        <v>0</v>
      </c>
      <c r="K587" s="64">
        <f>SUM(K588:K594)</f>
        <v>24171.5291742132</v>
      </c>
    </row>
    <row r="588" customFormat="1" spans="1:157">
      <c r="A588" s="53"/>
      <c r="B588" s="57" t="s">
        <v>16</v>
      </c>
      <c r="C588" s="57" t="s">
        <v>1614</v>
      </c>
      <c r="D588" s="57" t="s">
        <v>27</v>
      </c>
      <c r="E588" s="57" t="s">
        <v>1615</v>
      </c>
      <c r="F588" s="57" t="s">
        <v>1616</v>
      </c>
      <c r="G588" s="59" t="s">
        <v>25</v>
      </c>
      <c r="H588" s="59">
        <v>14</v>
      </c>
      <c r="I588" s="66">
        <v>44.40072</v>
      </c>
      <c r="J588" s="66">
        <f>I588*22.47%+I588</f>
        <v>54.377561784</v>
      </c>
      <c r="K588" s="66">
        <f>J588*H588</f>
        <v>761.285864976</v>
      </c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  <c r="AA588" s="53"/>
      <c r="AB588" s="53"/>
      <c r="AC588" s="53"/>
      <c r="AD588" s="53"/>
      <c r="AE588" s="53"/>
      <c r="AF588" s="53"/>
      <c r="AG588" s="53"/>
      <c r="AH588" s="53"/>
      <c r="AI588" s="53"/>
      <c r="AJ588" s="53"/>
      <c r="AK588" s="53"/>
      <c r="AL588" s="53"/>
      <c r="AM588" s="53"/>
      <c r="AN588" s="53"/>
      <c r="AO588" s="53"/>
      <c r="AP588" s="53"/>
      <c r="AQ588" s="53"/>
      <c r="AR588" s="53"/>
      <c r="AS588" s="53"/>
      <c r="AT588" s="53"/>
      <c r="AU588" s="53"/>
      <c r="AV588" s="53"/>
      <c r="AW588" s="53"/>
      <c r="AX588" s="53"/>
      <c r="AY588" s="53"/>
      <c r="AZ588" s="53"/>
      <c r="BA588" s="53"/>
      <c r="BB588" s="53"/>
      <c r="BC588" s="53"/>
      <c r="BD588" s="53"/>
      <c r="BE588" s="53"/>
      <c r="BF588" s="53"/>
      <c r="BG588" s="53"/>
      <c r="BH588" s="53"/>
      <c r="BI588" s="53"/>
      <c r="BJ588" s="53"/>
      <c r="BK588" s="53"/>
      <c r="BL588" s="53"/>
      <c r="BM588" s="53"/>
      <c r="BN588" s="53"/>
      <c r="BO588" s="53"/>
      <c r="BP588" s="53"/>
      <c r="BQ588" s="53"/>
      <c r="BR588" s="53"/>
      <c r="BS588" s="53"/>
      <c r="BT588" s="53"/>
      <c r="BU588" s="53"/>
      <c r="BV588" s="53"/>
      <c r="BW588" s="53"/>
      <c r="BX588" s="53"/>
      <c r="BY588" s="53"/>
      <c r="BZ588" s="53"/>
      <c r="CA588" s="53"/>
      <c r="CB588" s="53"/>
      <c r="CC588" s="53"/>
      <c r="CD588" s="53"/>
      <c r="CE588" s="53"/>
      <c r="CF588" s="53"/>
      <c r="CG588" s="53"/>
      <c r="CH588" s="53"/>
      <c r="CI588" s="53"/>
      <c r="CJ588" s="53"/>
      <c r="CK588" s="53"/>
      <c r="CL588" s="53"/>
      <c r="CM588" s="53"/>
      <c r="CN588" s="53"/>
      <c r="CO588" s="53"/>
      <c r="CP588" s="53"/>
      <c r="CQ588" s="53"/>
      <c r="CR588" s="53"/>
      <c r="CS588" s="53"/>
      <c r="CT588" s="53"/>
      <c r="CU588" s="53"/>
      <c r="CV588" s="53"/>
      <c r="CW588" s="53"/>
      <c r="CX588" s="53"/>
      <c r="CY588" s="53"/>
      <c r="CZ588" s="53"/>
      <c r="DA588" s="53"/>
      <c r="DB588" s="53"/>
      <c r="DC588" s="53"/>
      <c r="DD588" s="53"/>
      <c r="DE588" s="53"/>
      <c r="DF588" s="53"/>
      <c r="DG588" s="53"/>
      <c r="DH588" s="53"/>
      <c r="DI588" s="53"/>
      <c r="DJ588" s="53"/>
      <c r="DK588" s="53"/>
      <c r="DL588" s="53"/>
      <c r="DM588" s="53"/>
      <c r="DN588" s="53"/>
      <c r="DO588" s="53"/>
      <c r="DP588" s="53"/>
      <c r="DQ588" s="53"/>
      <c r="DR588" s="53"/>
      <c r="DS588" s="53"/>
      <c r="DT588" s="53"/>
      <c r="DU588" s="53"/>
      <c r="DV588" s="53"/>
      <c r="DW588" s="53"/>
      <c r="DX588" s="53"/>
      <c r="DY588" s="53"/>
      <c r="DZ588" s="53"/>
      <c r="EA588" s="53"/>
      <c r="EB588" s="53"/>
      <c r="EC588" s="53"/>
      <c r="ED588" s="53"/>
      <c r="EE588" s="53"/>
      <c r="EF588" s="53"/>
      <c r="EG588" s="53"/>
      <c r="EH588" s="53"/>
      <c r="EI588" s="53"/>
      <c r="EJ588" s="53"/>
      <c r="EK588" s="53"/>
      <c r="EL588" s="53"/>
      <c r="EM588" s="53"/>
      <c r="EN588" s="53"/>
      <c r="EO588" s="53"/>
      <c r="EP588" s="53"/>
      <c r="EQ588" s="53"/>
      <c r="ER588" s="53"/>
      <c r="ES588" s="53"/>
      <c r="ET588" s="53"/>
      <c r="EU588" s="53"/>
      <c r="EV588" s="53"/>
      <c r="EW588" s="53"/>
      <c r="EX588" s="53"/>
      <c r="EY588" s="53"/>
      <c r="EZ588" s="53"/>
      <c r="FA588" s="53"/>
    </row>
    <row r="589" customFormat="1" spans="1:157">
      <c r="A589" s="53"/>
      <c r="B589" s="57" t="s">
        <v>16</v>
      </c>
      <c r="C589" s="57" t="s">
        <v>1617</v>
      </c>
      <c r="D589" s="57" t="s">
        <v>27</v>
      </c>
      <c r="E589" s="57" t="s">
        <v>1618</v>
      </c>
      <c r="F589" s="57" t="s">
        <v>1619</v>
      </c>
      <c r="G589" s="59" t="s">
        <v>25</v>
      </c>
      <c r="H589" s="59">
        <v>89</v>
      </c>
      <c r="I589" s="66">
        <v>109.382676</v>
      </c>
      <c r="J589" s="66">
        <f>I589*22.47%+I589</f>
        <v>133.9609632972</v>
      </c>
      <c r="K589" s="66">
        <f>J589*H589</f>
        <v>11922.5257334508</v>
      </c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  <c r="AA589" s="53"/>
      <c r="AB589" s="53"/>
      <c r="AC589" s="53"/>
      <c r="AD589" s="53"/>
      <c r="AE589" s="53"/>
      <c r="AF589" s="53"/>
      <c r="AG589" s="53"/>
      <c r="AH589" s="53"/>
      <c r="AI589" s="53"/>
      <c r="AJ589" s="53"/>
      <c r="AK589" s="53"/>
      <c r="AL589" s="53"/>
      <c r="AM589" s="53"/>
      <c r="AN589" s="53"/>
      <c r="AO589" s="53"/>
      <c r="AP589" s="53"/>
      <c r="AQ589" s="53"/>
      <c r="AR589" s="53"/>
      <c r="AS589" s="53"/>
      <c r="AT589" s="53"/>
      <c r="AU589" s="53"/>
      <c r="AV589" s="53"/>
      <c r="AW589" s="53"/>
      <c r="AX589" s="53"/>
      <c r="AY589" s="53"/>
      <c r="AZ589" s="53"/>
      <c r="BA589" s="53"/>
      <c r="BB589" s="53"/>
      <c r="BC589" s="53"/>
      <c r="BD589" s="53"/>
      <c r="BE589" s="53"/>
      <c r="BF589" s="53"/>
      <c r="BG589" s="53"/>
      <c r="BH589" s="53"/>
      <c r="BI589" s="53"/>
      <c r="BJ589" s="53"/>
      <c r="BK589" s="53"/>
      <c r="BL589" s="53"/>
      <c r="BM589" s="53"/>
      <c r="BN589" s="53"/>
      <c r="BO589" s="53"/>
      <c r="BP589" s="53"/>
      <c r="BQ589" s="53"/>
      <c r="BR589" s="53"/>
      <c r="BS589" s="53"/>
      <c r="BT589" s="53"/>
      <c r="BU589" s="53"/>
      <c r="BV589" s="53"/>
      <c r="BW589" s="53"/>
      <c r="BX589" s="53"/>
      <c r="BY589" s="53"/>
      <c r="BZ589" s="53"/>
      <c r="CA589" s="53"/>
      <c r="CB589" s="53"/>
      <c r="CC589" s="53"/>
      <c r="CD589" s="53"/>
      <c r="CE589" s="53"/>
      <c r="CF589" s="53"/>
      <c r="CG589" s="53"/>
      <c r="CH589" s="53"/>
      <c r="CI589" s="53"/>
      <c r="CJ589" s="53"/>
      <c r="CK589" s="53"/>
      <c r="CL589" s="53"/>
      <c r="CM589" s="53"/>
      <c r="CN589" s="53"/>
      <c r="CO589" s="53"/>
      <c r="CP589" s="53"/>
      <c r="CQ589" s="53"/>
      <c r="CR589" s="53"/>
      <c r="CS589" s="53"/>
      <c r="CT589" s="53"/>
      <c r="CU589" s="53"/>
      <c r="CV589" s="53"/>
      <c r="CW589" s="53"/>
      <c r="CX589" s="53"/>
      <c r="CY589" s="53"/>
      <c r="CZ589" s="53"/>
      <c r="DA589" s="53"/>
      <c r="DB589" s="53"/>
      <c r="DC589" s="53"/>
      <c r="DD589" s="53"/>
      <c r="DE589" s="53"/>
      <c r="DF589" s="53"/>
      <c r="DG589" s="53"/>
      <c r="DH589" s="53"/>
      <c r="DI589" s="53"/>
      <c r="DJ589" s="53"/>
      <c r="DK589" s="53"/>
      <c r="DL589" s="53"/>
      <c r="DM589" s="53"/>
      <c r="DN589" s="53"/>
      <c r="DO589" s="53"/>
      <c r="DP589" s="53"/>
      <c r="DQ589" s="53"/>
      <c r="DR589" s="53"/>
      <c r="DS589" s="53"/>
      <c r="DT589" s="53"/>
      <c r="DU589" s="53"/>
      <c r="DV589" s="53"/>
      <c r="DW589" s="53"/>
      <c r="DX589" s="53"/>
      <c r="DY589" s="53"/>
      <c r="DZ589" s="53"/>
      <c r="EA589" s="53"/>
      <c r="EB589" s="53"/>
      <c r="EC589" s="53"/>
      <c r="ED589" s="53"/>
      <c r="EE589" s="53"/>
      <c r="EF589" s="53"/>
      <c r="EG589" s="53"/>
      <c r="EH589" s="53"/>
      <c r="EI589" s="53"/>
      <c r="EJ589" s="53"/>
      <c r="EK589" s="53"/>
      <c r="EL589" s="53"/>
      <c r="EM589" s="53"/>
      <c r="EN589" s="53"/>
      <c r="EO589" s="53"/>
      <c r="EP589" s="53"/>
      <c r="EQ589" s="53"/>
      <c r="ER589" s="53"/>
      <c r="ES589" s="53"/>
      <c r="ET589" s="53"/>
      <c r="EU589" s="53"/>
      <c r="EV589" s="53"/>
      <c r="EW589" s="53"/>
      <c r="EX589" s="53"/>
      <c r="EY589" s="53"/>
      <c r="EZ589" s="53"/>
      <c r="FA589" s="53"/>
    </row>
    <row r="590" customFormat="1" spans="1:157">
      <c r="A590" s="53"/>
      <c r="B590" s="57" t="s">
        <v>16</v>
      </c>
      <c r="C590" s="57" t="s">
        <v>1620</v>
      </c>
      <c r="D590" s="57" t="s">
        <v>27</v>
      </c>
      <c r="E590" s="57" t="s">
        <v>1621</v>
      </c>
      <c r="F590" s="57" t="s">
        <v>1622</v>
      </c>
      <c r="G590" s="59" t="s">
        <v>25</v>
      </c>
      <c r="H590" s="59">
        <v>56</v>
      </c>
      <c r="I590" s="66">
        <v>109.382676</v>
      </c>
      <c r="J590" s="66">
        <f>I590*22.47%+I590</f>
        <v>133.9609632972</v>
      </c>
      <c r="K590" s="66">
        <f>J590*H590</f>
        <v>7501.8139446432</v>
      </c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  <c r="AA590" s="53"/>
      <c r="AB590" s="53"/>
      <c r="AC590" s="53"/>
      <c r="AD590" s="53"/>
      <c r="AE590" s="53"/>
      <c r="AF590" s="53"/>
      <c r="AG590" s="53"/>
      <c r="AH590" s="53"/>
      <c r="AI590" s="53"/>
      <c r="AJ590" s="53"/>
      <c r="AK590" s="53"/>
      <c r="AL590" s="53"/>
      <c r="AM590" s="53"/>
      <c r="AN590" s="53"/>
      <c r="AO590" s="53"/>
      <c r="AP590" s="53"/>
      <c r="AQ590" s="53"/>
      <c r="AR590" s="53"/>
      <c r="AS590" s="53"/>
      <c r="AT590" s="53"/>
      <c r="AU590" s="53"/>
      <c r="AV590" s="53"/>
      <c r="AW590" s="53"/>
      <c r="AX590" s="53"/>
      <c r="AY590" s="53"/>
      <c r="AZ590" s="53"/>
      <c r="BA590" s="53"/>
      <c r="BB590" s="53"/>
      <c r="BC590" s="53"/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3"/>
      <c r="DE590" s="53"/>
      <c r="DF590" s="53"/>
      <c r="DG590" s="53"/>
      <c r="DH590" s="53"/>
      <c r="DI590" s="53"/>
      <c r="DJ590" s="53"/>
      <c r="DK590" s="53"/>
      <c r="DL590" s="53"/>
      <c r="DM590" s="53"/>
      <c r="DN590" s="53"/>
      <c r="DO590" s="53"/>
      <c r="DP590" s="53"/>
      <c r="DQ590" s="53"/>
      <c r="DR590" s="53"/>
      <c r="DS590" s="53"/>
      <c r="DT590" s="53"/>
      <c r="DU590" s="53"/>
      <c r="DV590" s="53"/>
      <c r="DW590" s="53"/>
      <c r="DX590" s="53"/>
      <c r="DY590" s="53"/>
      <c r="DZ590" s="53"/>
      <c r="EA590" s="53"/>
      <c r="EB590" s="53"/>
      <c r="EC590" s="53"/>
      <c r="ED590" s="53"/>
      <c r="EE590" s="53"/>
      <c r="EF590" s="53"/>
      <c r="EG590" s="53"/>
      <c r="EH590" s="53"/>
      <c r="EI590" s="53"/>
      <c r="EJ590" s="53"/>
      <c r="EK590" s="53"/>
      <c r="EL590" s="53"/>
      <c r="EM590" s="53"/>
      <c r="EN590" s="53"/>
      <c r="EO590" s="53"/>
      <c r="EP590" s="53"/>
      <c r="EQ590" s="53"/>
      <c r="ER590" s="53"/>
      <c r="ES590" s="53"/>
      <c r="ET590" s="53"/>
      <c r="EU590" s="53"/>
      <c r="EV590" s="53"/>
      <c r="EW590" s="53"/>
      <c r="EX590" s="53"/>
      <c r="EY590" s="53"/>
      <c r="EZ590" s="53"/>
      <c r="FA590" s="53"/>
    </row>
    <row r="591" customFormat="1" spans="1:157">
      <c r="A591" s="53"/>
      <c r="B591" s="57" t="s">
        <v>16</v>
      </c>
      <c r="C591" s="57" t="s">
        <v>1623</v>
      </c>
      <c r="D591" s="57" t="s">
        <v>14</v>
      </c>
      <c r="E591" s="58" t="s">
        <v>1624</v>
      </c>
      <c r="F591" s="57" t="s">
        <v>1625</v>
      </c>
      <c r="G591" s="59" t="s">
        <v>25</v>
      </c>
      <c r="H591" s="59">
        <v>6</v>
      </c>
      <c r="I591" s="66">
        <v>27.61</v>
      </c>
      <c r="J591" s="66">
        <v>33.81</v>
      </c>
      <c r="K591" s="66">
        <v>202.86</v>
      </c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  <c r="AA591" s="53"/>
      <c r="AB591" s="53"/>
      <c r="AC591" s="53"/>
      <c r="AD591" s="53"/>
      <c r="AE591" s="53"/>
      <c r="AF591" s="53"/>
      <c r="AG591" s="53"/>
      <c r="AH591" s="53"/>
      <c r="AI591" s="53"/>
      <c r="AJ591" s="53"/>
      <c r="AK591" s="53"/>
      <c r="AL591" s="53"/>
      <c r="AM591" s="53"/>
      <c r="AN591" s="53"/>
      <c r="AO591" s="53"/>
      <c r="AP591" s="53"/>
      <c r="AQ591" s="53"/>
      <c r="AR591" s="53"/>
      <c r="AS591" s="53"/>
      <c r="AT591" s="53"/>
      <c r="AU591" s="53"/>
      <c r="AV591" s="53"/>
      <c r="AW591" s="53"/>
      <c r="AX591" s="53"/>
      <c r="AY591" s="53"/>
      <c r="AZ591" s="53"/>
      <c r="BA591" s="53"/>
      <c r="BB591" s="53"/>
      <c r="BC591" s="53"/>
      <c r="BD591" s="53"/>
      <c r="BE591" s="53"/>
      <c r="BF591" s="53"/>
      <c r="BG591" s="53"/>
      <c r="BH591" s="53"/>
      <c r="BI591" s="53"/>
      <c r="BJ591" s="53"/>
      <c r="BK591" s="53"/>
      <c r="BL591" s="53"/>
      <c r="BM591" s="53"/>
      <c r="BN591" s="53"/>
      <c r="BO591" s="53"/>
      <c r="BP591" s="53"/>
      <c r="BQ591" s="53"/>
      <c r="BR591" s="53"/>
      <c r="BS591" s="53"/>
      <c r="BT591" s="53"/>
      <c r="BU591" s="53"/>
      <c r="BV591" s="53"/>
      <c r="BW591" s="53"/>
      <c r="BX591" s="53"/>
      <c r="BY591" s="53"/>
      <c r="BZ591" s="53"/>
      <c r="CA591" s="53"/>
      <c r="CB591" s="53"/>
      <c r="CC591" s="53"/>
      <c r="CD591" s="53"/>
      <c r="CE591" s="53"/>
      <c r="CF591" s="53"/>
      <c r="CG591" s="53"/>
      <c r="CH591" s="53"/>
      <c r="CI591" s="53"/>
      <c r="CJ591" s="53"/>
      <c r="CK591" s="53"/>
      <c r="CL591" s="53"/>
      <c r="CM591" s="53"/>
      <c r="CN591" s="53"/>
      <c r="CO591" s="53"/>
      <c r="CP591" s="53"/>
      <c r="CQ591" s="53"/>
      <c r="CR591" s="53"/>
      <c r="CS591" s="53"/>
      <c r="CT591" s="53"/>
      <c r="CU591" s="53"/>
      <c r="CV591" s="53"/>
      <c r="CW591" s="53"/>
      <c r="CX591" s="53"/>
      <c r="CY591" s="53"/>
      <c r="CZ591" s="53"/>
      <c r="DA591" s="53"/>
      <c r="DB591" s="53"/>
      <c r="DC591" s="53"/>
      <c r="DD591" s="53"/>
      <c r="DE591" s="53"/>
      <c r="DF591" s="53"/>
      <c r="DG591" s="53"/>
      <c r="DH591" s="53"/>
      <c r="DI591" s="53"/>
      <c r="DJ591" s="53"/>
      <c r="DK591" s="53"/>
      <c r="DL591" s="53"/>
      <c r="DM591" s="53"/>
      <c r="DN591" s="53"/>
      <c r="DO591" s="53"/>
      <c r="DP591" s="53"/>
      <c r="DQ591" s="53"/>
      <c r="DR591" s="53"/>
      <c r="DS591" s="53"/>
      <c r="DT591" s="53"/>
      <c r="DU591" s="53"/>
      <c r="DV591" s="53"/>
      <c r="DW591" s="53"/>
      <c r="DX591" s="53"/>
      <c r="DY591" s="53"/>
      <c r="DZ591" s="53"/>
      <c r="EA591" s="53"/>
      <c r="EB591" s="53"/>
      <c r="EC591" s="53"/>
      <c r="ED591" s="53"/>
      <c r="EE591" s="53"/>
      <c r="EF591" s="53"/>
      <c r="EG591" s="53"/>
      <c r="EH591" s="53"/>
      <c r="EI591" s="53"/>
      <c r="EJ591" s="53"/>
      <c r="EK591" s="53"/>
      <c r="EL591" s="53"/>
      <c r="EM591" s="53"/>
      <c r="EN591" s="53"/>
      <c r="EO591" s="53"/>
      <c r="EP591" s="53"/>
      <c r="EQ591" s="53"/>
      <c r="ER591" s="53"/>
      <c r="ES591" s="53"/>
      <c r="ET591" s="53"/>
      <c r="EU591" s="53"/>
      <c r="EV591" s="53"/>
      <c r="EW591" s="53"/>
      <c r="EX591" s="53"/>
      <c r="EY591" s="53"/>
      <c r="EZ591" s="53"/>
      <c r="FA591" s="53"/>
    </row>
    <row r="592" customFormat="1" spans="1:157">
      <c r="A592" s="53"/>
      <c r="B592" s="57" t="s">
        <v>16</v>
      </c>
      <c r="C592" s="57" t="s">
        <v>1626</v>
      </c>
      <c r="D592" s="57" t="s">
        <v>27</v>
      </c>
      <c r="E592" s="57" t="s">
        <v>1627</v>
      </c>
      <c r="F592" s="57" t="s">
        <v>1628</v>
      </c>
      <c r="G592" s="59" t="s">
        <v>25</v>
      </c>
      <c r="H592" s="59">
        <v>5</v>
      </c>
      <c r="I592" s="66">
        <v>121.409262</v>
      </c>
      <c r="J592" s="66">
        <f>I592*22.47%+I592</f>
        <v>148.6899231714</v>
      </c>
      <c r="K592" s="66">
        <f>J592*H592</f>
        <v>743.449615857</v>
      </c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  <c r="AA592" s="53"/>
      <c r="AB592" s="53"/>
      <c r="AC592" s="53"/>
      <c r="AD592" s="53"/>
      <c r="AE592" s="53"/>
      <c r="AF592" s="53"/>
      <c r="AG592" s="53"/>
      <c r="AH592" s="53"/>
      <c r="AI592" s="53"/>
      <c r="AJ592" s="53"/>
      <c r="AK592" s="53"/>
      <c r="AL592" s="53"/>
      <c r="AM592" s="53"/>
      <c r="AN592" s="53"/>
      <c r="AO592" s="53"/>
      <c r="AP592" s="53"/>
      <c r="AQ592" s="53"/>
      <c r="AR592" s="53"/>
      <c r="AS592" s="53"/>
      <c r="AT592" s="53"/>
      <c r="AU592" s="53"/>
      <c r="AV592" s="53"/>
      <c r="AW592" s="53"/>
      <c r="AX592" s="53"/>
      <c r="AY592" s="53"/>
      <c r="AZ592" s="53"/>
      <c r="BA592" s="53"/>
      <c r="BB592" s="53"/>
      <c r="BC592" s="53"/>
      <c r="BD592" s="53"/>
      <c r="BE592" s="53"/>
      <c r="BF592" s="53"/>
      <c r="BG592" s="53"/>
      <c r="BH592" s="53"/>
      <c r="BI592" s="53"/>
      <c r="BJ592" s="53"/>
      <c r="BK592" s="53"/>
      <c r="BL592" s="53"/>
      <c r="BM592" s="53"/>
      <c r="BN592" s="53"/>
      <c r="BO592" s="53"/>
      <c r="BP592" s="53"/>
      <c r="BQ592" s="53"/>
      <c r="BR592" s="53"/>
      <c r="BS592" s="53"/>
      <c r="BT592" s="53"/>
      <c r="BU592" s="53"/>
      <c r="BV592" s="53"/>
      <c r="BW592" s="53"/>
      <c r="BX592" s="53"/>
      <c r="BY592" s="53"/>
      <c r="BZ592" s="53"/>
      <c r="CA592" s="53"/>
      <c r="CB592" s="53"/>
      <c r="CC592" s="53"/>
      <c r="CD592" s="53"/>
      <c r="CE592" s="53"/>
      <c r="CF592" s="53"/>
      <c r="CG592" s="53"/>
      <c r="CH592" s="53"/>
      <c r="CI592" s="53"/>
      <c r="CJ592" s="53"/>
      <c r="CK592" s="53"/>
      <c r="CL592" s="53"/>
      <c r="CM592" s="53"/>
      <c r="CN592" s="53"/>
      <c r="CO592" s="53"/>
      <c r="CP592" s="53"/>
      <c r="CQ592" s="53"/>
      <c r="CR592" s="53"/>
      <c r="CS592" s="53"/>
      <c r="CT592" s="53"/>
      <c r="CU592" s="53"/>
      <c r="CV592" s="53"/>
      <c r="CW592" s="53"/>
      <c r="CX592" s="53"/>
      <c r="CY592" s="53"/>
      <c r="CZ592" s="53"/>
      <c r="DA592" s="53"/>
      <c r="DB592" s="53"/>
      <c r="DC592" s="53"/>
      <c r="DD592" s="53"/>
      <c r="DE592" s="53"/>
      <c r="DF592" s="53"/>
      <c r="DG592" s="53"/>
      <c r="DH592" s="53"/>
      <c r="DI592" s="53"/>
      <c r="DJ592" s="53"/>
      <c r="DK592" s="53"/>
      <c r="DL592" s="53"/>
      <c r="DM592" s="53"/>
      <c r="DN592" s="53"/>
      <c r="DO592" s="53"/>
      <c r="DP592" s="53"/>
      <c r="DQ592" s="53"/>
      <c r="DR592" s="53"/>
      <c r="DS592" s="53"/>
      <c r="DT592" s="53"/>
      <c r="DU592" s="53"/>
      <c r="DV592" s="53"/>
      <c r="DW592" s="53"/>
      <c r="DX592" s="53"/>
      <c r="DY592" s="53"/>
      <c r="DZ592" s="53"/>
      <c r="EA592" s="53"/>
      <c r="EB592" s="53"/>
      <c r="EC592" s="53"/>
      <c r="ED592" s="53"/>
      <c r="EE592" s="53"/>
      <c r="EF592" s="53"/>
      <c r="EG592" s="53"/>
      <c r="EH592" s="53"/>
      <c r="EI592" s="53"/>
      <c r="EJ592" s="53"/>
      <c r="EK592" s="53"/>
      <c r="EL592" s="53"/>
      <c r="EM592" s="53"/>
      <c r="EN592" s="53"/>
      <c r="EO592" s="53"/>
      <c r="EP592" s="53"/>
      <c r="EQ592" s="53"/>
      <c r="ER592" s="53"/>
      <c r="ES592" s="53"/>
      <c r="ET592" s="53"/>
      <c r="EU592" s="53"/>
      <c r="EV592" s="53"/>
      <c r="EW592" s="53"/>
      <c r="EX592" s="53"/>
      <c r="EY592" s="53"/>
      <c r="EZ592" s="53"/>
      <c r="FA592" s="53"/>
    </row>
    <row r="593" customFormat="1" spans="1:157">
      <c r="A593" s="53"/>
      <c r="B593" s="57" t="s">
        <v>16</v>
      </c>
      <c r="C593" s="57" t="s">
        <v>1629</v>
      </c>
      <c r="D593" s="57" t="s">
        <v>27</v>
      </c>
      <c r="E593" s="57" t="s">
        <v>1630</v>
      </c>
      <c r="F593" s="57" t="s">
        <v>1631</v>
      </c>
      <c r="G593" s="59" t="s">
        <v>25</v>
      </c>
      <c r="H593" s="59">
        <v>9</v>
      </c>
      <c r="I593" s="66">
        <v>110.075394</v>
      </c>
      <c r="J593" s="66">
        <f>I593*22.47%+I593</f>
        <v>134.8093350318</v>
      </c>
      <c r="K593" s="66">
        <f>J593*H593</f>
        <v>1213.2840152862</v>
      </c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  <c r="AA593" s="53"/>
      <c r="AB593" s="53"/>
      <c r="AC593" s="53"/>
      <c r="AD593" s="53"/>
      <c r="AE593" s="53"/>
      <c r="AF593" s="53"/>
      <c r="AG593" s="53"/>
      <c r="AH593" s="53"/>
      <c r="AI593" s="53"/>
      <c r="AJ593" s="53"/>
      <c r="AK593" s="53"/>
      <c r="AL593" s="53"/>
      <c r="AM593" s="53"/>
      <c r="AN593" s="53"/>
      <c r="AO593" s="53"/>
      <c r="AP593" s="53"/>
      <c r="AQ593" s="53"/>
      <c r="AR593" s="53"/>
      <c r="AS593" s="53"/>
      <c r="AT593" s="53"/>
      <c r="AU593" s="53"/>
      <c r="AV593" s="53"/>
      <c r="AW593" s="53"/>
      <c r="AX593" s="53"/>
      <c r="AY593" s="53"/>
      <c r="AZ593" s="53"/>
      <c r="BA593" s="53"/>
      <c r="BB593" s="53"/>
      <c r="BC593" s="53"/>
      <c r="BD593" s="53"/>
      <c r="BE593" s="53"/>
      <c r="BF593" s="53"/>
      <c r="BG593" s="53"/>
      <c r="BH593" s="53"/>
      <c r="BI593" s="53"/>
      <c r="BJ593" s="53"/>
      <c r="BK593" s="53"/>
      <c r="BL593" s="53"/>
      <c r="BM593" s="53"/>
      <c r="BN593" s="53"/>
      <c r="BO593" s="53"/>
      <c r="BP593" s="53"/>
      <c r="BQ593" s="53"/>
      <c r="BR593" s="53"/>
      <c r="BS593" s="53"/>
      <c r="BT593" s="53"/>
      <c r="BU593" s="53"/>
      <c r="BV593" s="53"/>
      <c r="BW593" s="53"/>
      <c r="BX593" s="53"/>
      <c r="BY593" s="53"/>
      <c r="BZ593" s="53"/>
      <c r="CA593" s="53"/>
      <c r="CB593" s="53"/>
      <c r="CC593" s="53"/>
      <c r="CD593" s="53"/>
      <c r="CE593" s="53"/>
      <c r="CF593" s="53"/>
      <c r="CG593" s="53"/>
      <c r="CH593" s="53"/>
      <c r="CI593" s="53"/>
      <c r="CJ593" s="53"/>
      <c r="CK593" s="53"/>
      <c r="CL593" s="53"/>
      <c r="CM593" s="53"/>
      <c r="CN593" s="53"/>
      <c r="CO593" s="53"/>
      <c r="CP593" s="53"/>
      <c r="CQ593" s="53"/>
      <c r="CR593" s="53"/>
      <c r="CS593" s="53"/>
      <c r="CT593" s="53"/>
      <c r="CU593" s="53"/>
      <c r="CV593" s="53"/>
      <c r="CW593" s="53"/>
      <c r="CX593" s="53"/>
      <c r="CY593" s="53"/>
      <c r="CZ593" s="53"/>
      <c r="DA593" s="53"/>
      <c r="DB593" s="53"/>
      <c r="DC593" s="53"/>
      <c r="DD593" s="53"/>
      <c r="DE593" s="53"/>
      <c r="DF593" s="53"/>
      <c r="DG593" s="53"/>
      <c r="DH593" s="53"/>
      <c r="DI593" s="53"/>
      <c r="DJ593" s="53"/>
      <c r="DK593" s="53"/>
      <c r="DL593" s="53"/>
      <c r="DM593" s="53"/>
      <c r="DN593" s="53"/>
      <c r="DO593" s="53"/>
      <c r="DP593" s="53"/>
      <c r="DQ593" s="53"/>
      <c r="DR593" s="53"/>
      <c r="DS593" s="53"/>
      <c r="DT593" s="53"/>
      <c r="DU593" s="53"/>
      <c r="DV593" s="53"/>
      <c r="DW593" s="53"/>
      <c r="DX593" s="53"/>
      <c r="DY593" s="53"/>
      <c r="DZ593" s="53"/>
      <c r="EA593" s="53"/>
      <c r="EB593" s="53"/>
      <c r="EC593" s="53"/>
      <c r="ED593" s="53"/>
      <c r="EE593" s="53"/>
      <c r="EF593" s="53"/>
      <c r="EG593" s="53"/>
      <c r="EH593" s="53"/>
      <c r="EI593" s="53"/>
      <c r="EJ593" s="53"/>
      <c r="EK593" s="53"/>
      <c r="EL593" s="53"/>
      <c r="EM593" s="53"/>
      <c r="EN593" s="53"/>
      <c r="EO593" s="53"/>
      <c r="EP593" s="53"/>
      <c r="EQ593" s="53"/>
      <c r="ER593" s="53"/>
      <c r="ES593" s="53"/>
      <c r="ET593" s="53"/>
      <c r="EU593" s="53"/>
      <c r="EV593" s="53"/>
      <c r="EW593" s="53"/>
      <c r="EX593" s="53"/>
      <c r="EY593" s="53"/>
      <c r="EZ593" s="53"/>
      <c r="FA593" s="53"/>
    </row>
    <row r="594" customFormat="1" spans="1:157">
      <c r="A594" s="53"/>
      <c r="B594" s="57" t="s">
        <v>16</v>
      </c>
      <c r="C594" s="57" t="s">
        <v>1632</v>
      </c>
      <c r="D594" s="57" t="s">
        <v>14</v>
      </c>
      <c r="E594" s="58" t="s">
        <v>1633</v>
      </c>
      <c r="F594" s="57" t="s">
        <v>1634</v>
      </c>
      <c r="G594" s="59" t="s">
        <v>25</v>
      </c>
      <c r="H594" s="59">
        <v>17</v>
      </c>
      <c r="I594" s="66">
        <v>87.72</v>
      </c>
      <c r="J594" s="66">
        <v>107.43</v>
      </c>
      <c r="K594" s="66">
        <v>1826.31</v>
      </c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  <c r="AA594" s="53"/>
      <c r="AB594" s="53"/>
      <c r="AC594" s="53"/>
      <c r="AD594" s="53"/>
      <c r="AE594" s="53"/>
      <c r="AF594" s="53"/>
      <c r="AG594" s="53"/>
      <c r="AH594" s="53"/>
      <c r="AI594" s="53"/>
      <c r="AJ594" s="53"/>
      <c r="AK594" s="53"/>
      <c r="AL594" s="53"/>
      <c r="AM594" s="53"/>
      <c r="AN594" s="53"/>
      <c r="AO594" s="53"/>
      <c r="AP594" s="53"/>
      <c r="AQ594" s="53"/>
      <c r="AR594" s="53"/>
      <c r="AS594" s="53"/>
      <c r="AT594" s="53"/>
      <c r="AU594" s="53"/>
      <c r="AV594" s="53"/>
      <c r="AW594" s="53"/>
      <c r="AX594" s="53"/>
      <c r="AY594" s="53"/>
      <c r="AZ594" s="53"/>
      <c r="BA594" s="53"/>
      <c r="BB594" s="53"/>
      <c r="BC594" s="53"/>
      <c r="BD594" s="53"/>
      <c r="BE594" s="53"/>
      <c r="BF594" s="53"/>
      <c r="BG594" s="53"/>
      <c r="BH594" s="53"/>
      <c r="BI594" s="53"/>
      <c r="BJ594" s="53"/>
      <c r="BK594" s="53"/>
      <c r="BL594" s="53"/>
      <c r="BM594" s="53"/>
      <c r="BN594" s="53"/>
      <c r="BO594" s="53"/>
      <c r="BP594" s="53"/>
      <c r="BQ594" s="53"/>
      <c r="BR594" s="53"/>
      <c r="BS594" s="53"/>
      <c r="BT594" s="53"/>
      <c r="BU594" s="53"/>
      <c r="BV594" s="53"/>
      <c r="BW594" s="53"/>
      <c r="BX594" s="53"/>
      <c r="BY594" s="53"/>
      <c r="BZ594" s="53"/>
      <c r="CA594" s="53"/>
      <c r="CB594" s="53"/>
      <c r="CC594" s="53"/>
      <c r="CD594" s="53"/>
      <c r="CE594" s="53"/>
      <c r="CF594" s="53"/>
      <c r="CG594" s="53"/>
      <c r="CH594" s="53"/>
      <c r="CI594" s="53"/>
      <c r="CJ594" s="53"/>
      <c r="CK594" s="53"/>
      <c r="CL594" s="53"/>
      <c r="CM594" s="53"/>
      <c r="CN594" s="53"/>
      <c r="CO594" s="53"/>
      <c r="CP594" s="53"/>
      <c r="CQ594" s="53"/>
      <c r="CR594" s="53"/>
      <c r="CS594" s="53"/>
      <c r="CT594" s="53"/>
      <c r="CU594" s="53"/>
      <c r="CV594" s="53"/>
      <c r="CW594" s="53"/>
      <c r="CX594" s="53"/>
      <c r="CY594" s="53"/>
      <c r="CZ594" s="53"/>
      <c r="DA594" s="53"/>
      <c r="DB594" s="53"/>
      <c r="DC594" s="53"/>
      <c r="DD594" s="53"/>
      <c r="DE594" s="53"/>
      <c r="DF594" s="53"/>
      <c r="DG594" s="53"/>
      <c r="DH594" s="53"/>
      <c r="DI594" s="53"/>
      <c r="DJ594" s="53"/>
      <c r="DK594" s="53"/>
      <c r="DL594" s="53"/>
      <c r="DM594" s="53"/>
      <c r="DN594" s="53"/>
      <c r="DO594" s="53"/>
      <c r="DP594" s="53"/>
      <c r="DQ594" s="53"/>
      <c r="DR594" s="53"/>
      <c r="DS594" s="53"/>
      <c r="DT594" s="53"/>
      <c r="DU594" s="53"/>
      <c r="DV594" s="53"/>
      <c r="DW594" s="53"/>
      <c r="DX594" s="53"/>
      <c r="DY594" s="53"/>
      <c r="DZ594" s="53"/>
      <c r="EA594" s="53"/>
      <c r="EB594" s="53"/>
      <c r="EC594" s="53"/>
      <c r="ED594" s="53"/>
      <c r="EE594" s="53"/>
      <c r="EF594" s="53"/>
      <c r="EG594" s="53"/>
      <c r="EH594" s="53"/>
      <c r="EI594" s="53"/>
      <c r="EJ594" s="53"/>
      <c r="EK594" s="53"/>
      <c r="EL594" s="53"/>
      <c r="EM594" s="53"/>
      <c r="EN594" s="53"/>
      <c r="EO594" s="53"/>
      <c r="EP594" s="53"/>
      <c r="EQ594" s="53"/>
      <c r="ER594" s="53"/>
      <c r="ES594" s="53"/>
      <c r="ET594" s="53"/>
      <c r="EU594" s="53"/>
      <c r="EV594" s="53"/>
      <c r="EW594" s="53"/>
      <c r="EX594" s="53"/>
      <c r="EY594" s="53"/>
      <c r="EZ594" s="53"/>
      <c r="FA594" s="53"/>
    </row>
    <row r="595" spans="2:11">
      <c r="B595" s="50" t="s">
        <v>72</v>
      </c>
      <c r="C595" s="50" t="s">
        <v>1635</v>
      </c>
      <c r="D595" s="50" t="s">
        <v>14</v>
      </c>
      <c r="E595" s="51"/>
      <c r="F595" s="50" t="s">
        <v>1636</v>
      </c>
      <c r="G595" s="52" t="s">
        <v>11</v>
      </c>
      <c r="H595" s="52">
        <v>0</v>
      </c>
      <c r="I595" s="64">
        <v>0</v>
      </c>
      <c r="J595" s="64">
        <f>I595*22.47%+I595</f>
        <v>0</v>
      </c>
      <c r="K595" s="64">
        <f>K596+K597</f>
        <v>9294.778318048</v>
      </c>
    </row>
    <row r="596" customFormat="1" spans="1:157">
      <c r="A596" s="53"/>
      <c r="B596" s="57" t="s">
        <v>16</v>
      </c>
      <c r="C596" s="57" t="s">
        <v>1637</v>
      </c>
      <c r="D596" s="57" t="s">
        <v>14</v>
      </c>
      <c r="E596" s="58" t="s">
        <v>1638</v>
      </c>
      <c r="F596" s="57" t="s">
        <v>1639</v>
      </c>
      <c r="G596" s="59" t="s">
        <v>25</v>
      </c>
      <c r="H596" s="59">
        <v>1</v>
      </c>
      <c r="I596" s="66">
        <v>152.82</v>
      </c>
      <c r="J596" s="66">
        <v>187.15</v>
      </c>
      <c r="K596" s="66">
        <v>187.15</v>
      </c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  <c r="AA596" s="53"/>
      <c r="AB596" s="53"/>
      <c r="AC596" s="53"/>
      <c r="AD596" s="53"/>
      <c r="AE596" s="53"/>
      <c r="AF596" s="53"/>
      <c r="AG596" s="53"/>
      <c r="AH596" s="53"/>
      <c r="AI596" s="53"/>
      <c r="AJ596" s="53"/>
      <c r="AK596" s="53"/>
      <c r="AL596" s="53"/>
      <c r="AM596" s="53"/>
      <c r="AN596" s="53"/>
      <c r="AO596" s="53"/>
      <c r="AP596" s="53"/>
      <c r="AQ596" s="53"/>
      <c r="AR596" s="53"/>
      <c r="AS596" s="53"/>
      <c r="AT596" s="53"/>
      <c r="AU596" s="53"/>
      <c r="AV596" s="53"/>
      <c r="AW596" s="53"/>
      <c r="AX596" s="53"/>
      <c r="AY596" s="53"/>
      <c r="AZ596" s="53"/>
      <c r="BA596" s="53"/>
      <c r="BB596" s="53"/>
      <c r="BC596" s="53"/>
      <c r="BD596" s="53"/>
      <c r="BE596" s="53"/>
      <c r="BF596" s="53"/>
      <c r="BG596" s="53"/>
      <c r="BH596" s="53"/>
      <c r="BI596" s="53"/>
      <c r="BJ596" s="53"/>
      <c r="BK596" s="53"/>
      <c r="BL596" s="53"/>
      <c r="BM596" s="53"/>
      <c r="BN596" s="53"/>
      <c r="BO596" s="53"/>
      <c r="BP596" s="53"/>
      <c r="BQ596" s="53"/>
      <c r="BR596" s="53"/>
      <c r="BS596" s="53"/>
      <c r="BT596" s="53"/>
      <c r="BU596" s="53"/>
      <c r="BV596" s="53"/>
      <c r="BW596" s="53"/>
      <c r="BX596" s="53"/>
      <c r="BY596" s="53"/>
      <c r="BZ596" s="53"/>
      <c r="CA596" s="53"/>
      <c r="CB596" s="53"/>
      <c r="CC596" s="53"/>
      <c r="CD596" s="53"/>
      <c r="CE596" s="53"/>
      <c r="CF596" s="53"/>
      <c r="CG596" s="53"/>
      <c r="CH596" s="53"/>
      <c r="CI596" s="53"/>
      <c r="CJ596" s="53"/>
      <c r="CK596" s="53"/>
      <c r="CL596" s="53"/>
      <c r="CM596" s="53"/>
      <c r="CN596" s="53"/>
      <c r="CO596" s="53"/>
      <c r="CP596" s="53"/>
      <c r="CQ596" s="53"/>
      <c r="CR596" s="53"/>
      <c r="CS596" s="53"/>
      <c r="CT596" s="53"/>
      <c r="CU596" s="53"/>
      <c r="CV596" s="53"/>
      <c r="CW596" s="53"/>
      <c r="CX596" s="53"/>
      <c r="CY596" s="53"/>
      <c r="CZ596" s="53"/>
      <c r="DA596" s="53"/>
      <c r="DB596" s="53"/>
      <c r="DC596" s="53"/>
      <c r="DD596" s="53"/>
      <c r="DE596" s="53"/>
      <c r="DF596" s="53"/>
      <c r="DG596" s="53"/>
      <c r="DH596" s="53"/>
      <c r="DI596" s="53"/>
      <c r="DJ596" s="53"/>
      <c r="DK596" s="53"/>
      <c r="DL596" s="53"/>
      <c r="DM596" s="53"/>
      <c r="DN596" s="53"/>
      <c r="DO596" s="53"/>
      <c r="DP596" s="53"/>
      <c r="DQ596" s="53"/>
      <c r="DR596" s="53"/>
      <c r="DS596" s="53"/>
      <c r="DT596" s="53"/>
      <c r="DU596" s="53"/>
      <c r="DV596" s="53"/>
      <c r="DW596" s="53"/>
      <c r="DX596" s="53"/>
      <c r="DY596" s="53"/>
      <c r="DZ596" s="53"/>
      <c r="EA596" s="53"/>
      <c r="EB596" s="53"/>
      <c r="EC596" s="53"/>
      <c r="ED596" s="53"/>
      <c r="EE596" s="53"/>
      <c r="EF596" s="53"/>
      <c r="EG596" s="53"/>
      <c r="EH596" s="53"/>
      <c r="EI596" s="53"/>
      <c r="EJ596" s="53"/>
      <c r="EK596" s="53"/>
      <c r="EL596" s="53"/>
      <c r="EM596" s="53"/>
      <c r="EN596" s="53"/>
      <c r="EO596" s="53"/>
      <c r="EP596" s="53"/>
      <c r="EQ596" s="53"/>
      <c r="ER596" s="53"/>
      <c r="ES596" s="53"/>
      <c r="ET596" s="53"/>
      <c r="EU596" s="53"/>
      <c r="EV596" s="53"/>
      <c r="EW596" s="53"/>
      <c r="EX596" s="53"/>
      <c r="EY596" s="53"/>
      <c r="EZ596" s="53"/>
      <c r="FA596" s="53"/>
    </row>
    <row r="597" customFormat="1" spans="1:157">
      <c r="A597" s="53"/>
      <c r="B597" s="57" t="s">
        <v>16</v>
      </c>
      <c r="C597" s="57" t="s">
        <v>1640</v>
      </c>
      <c r="D597" s="57" t="s">
        <v>27</v>
      </c>
      <c r="E597" s="57" t="s">
        <v>1641</v>
      </c>
      <c r="F597" s="57" t="s">
        <v>1642</v>
      </c>
      <c r="G597" s="59" t="s">
        <v>25</v>
      </c>
      <c r="H597" s="59">
        <v>8</v>
      </c>
      <c r="I597" s="66">
        <v>929.57748</v>
      </c>
      <c r="J597" s="66">
        <f>I597*22.47%+I597</f>
        <v>1138.453539756</v>
      </c>
      <c r="K597" s="66">
        <f>J597*H597</f>
        <v>9107.628318048</v>
      </c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  <c r="AA597" s="53"/>
      <c r="AB597" s="53"/>
      <c r="AC597" s="53"/>
      <c r="AD597" s="53"/>
      <c r="AE597" s="53"/>
      <c r="AF597" s="53"/>
      <c r="AG597" s="53"/>
      <c r="AH597" s="53"/>
      <c r="AI597" s="53"/>
      <c r="AJ597" s="53"/>
      <c r="AK597" s="53"/>
      <c r="AL597" s="53"/>
      <c r="AM597" s="53"/>
      <c r="AN597" s="53"/>
      <c r="AO597" s="53"/>
      <c r="AP597" s="53"/>
      <c r="AQ597" s="53"/>
      <c r="AR597" s="53"/>
      <c r="AS597" s="53"/>
      <c r="AT597" s="53"/>
      <c r="AU597" s="53"/>
      <c r="AV597" s="53"/>
      <c r="AW597" s="53"/>
      <c r="AX597" s="53"/>
      <c r="AY597" s="53"/>
      <c r="AZ597" s="53"/>
      <c r="BA597" s="53"/>
      <c r="BB597" s="53"/>
      <c r="BC597" s="53"/>
      <c r="BD597" s="53"/>
      <c r="BE597" s="53"/>
      <c r="BF597" s="53"/>
      <c r="BG597" s="53"/>
      <c r="BH597" s="53"/>
      <c r="BI597" s="53"/>
      <c r="BJ597" s="53"/>
      <c r="BK597" s="53"/>
      <c r="BL597" s="53"/>
      <c r="BM597" s="53"/>
      <c r="BN597" s="53"/>
      <c r="BO597" s="53"/>
      <c r="BP597" s="53"/>
      <c r="BQ597" s="53"/>
      <c r="BR597" s="53"/>
      <c r="BS597" s="53"/>
      <c r="BT597" s="53"/>
      <c r="BU597" s="53"/>
      <c r="BV597" s="53"/>
      <c r="BW597" s="53"/>
      <c r="BX597" s="53"/>
      <c r="BY597" s="53"/>
      <c r="BZ597" s="53"/>
      <c r="CA597" s="53"/>
      <c r="CB597" s="53"/>
      <c r="CC597" s="53"/>
      <c r="CD597" s="53"/>
      <c r="CE597" s="53"/>
      <c r="CF597" s="53"/>
      <c r="CG597" s="53"/>
      <c r="CH597" s="53"/>
      <c r="CI597" s="53"/>
      <c r="CJ597" s="53"/>
      <c r="CK597" s="53"/>
      <c r="CL597" s="53"/>
      <c r="CM597" s="53"/>
      <c r="CN597" s="53"/>
      <c r="CO597" s="53"/>
      <c r="CP597" s="53"/>
      <c r="CQ597" s="53"/>
      <c r="CR597" s="53"/>
      <c r="CS597" s="53"/>
      <c r="CT597" s="53"/>
      <c r="CU597" s="53"/>
      <c r="CV597" s="53"/>
      <c r="CW597" s="53"/>
      <c r="CX597" s="53"/>
      <c r="CY597" s="53"/>
      <c r="CZ597" s="53"/>
      <c r="DA597" s="53"/>
      <c r="DB597" s="53"/>
      <c r="DC597" s="53"/>
      <c r="DD597" s="53"/>
      <c r="DE597" s="53"/>
      <c r="DF597" s="53"/>
      <c r="DG597" s="53"/>
      <c r="DH597" s="53"/>
      <c r="DI597" s="53"/>
      <c r="DJ597" s="53"/>
      <c r="DK597" s="53"/>
      <c r="DL597" s="53"/>
      <c r="DM597" s="53"/>
      <c r="DN597" s="53"/>
      <c r="DO597" s="53"/>
      <c r="DP597" s="53"/>
      <c r="DQ597" s="53"/>
      <c r="DR597" s="53"/>
      <c r="DS597" s="53"/>
      <c r="DT597" s="53"/>
      <c r="DU597" s="53"/>
      <c r="DV597" s="53"/>
      <c r="DW597" s="53"/>
      <c r="DX597" s="53"/>
      <c r="DY597" s="53"/>
      <c r="DZ597" s="53"/>
      <c r="EA597" s="53"/>
      <c r="EB597" s="53"/>
      <c r="EC597" s="53"/>
      <c r="ED597" s="53"/>
      <c r="EE597" s="53"/>
      <c r="EF597" s="53"/>
      <c r="EG597" s="53"/>
      <c r="EH597" s="53"/>
      <c r="EI597" s="53"/>
      <c r="EJ597" s="53"/>
      <c r="EK597" s="53"/>
      <c r="EL597" s="53"/>
      <c r="EM597" s="53"/>
      <c r="EN597" s="53"/>
      <c r="EO597" s="53"/>
      <c r="EP597" s="53"/>
      <c r="EQ597" s="53"/>
      <c r="ER597" s="53"/>
      <c r="ES597" s="53"/>
      <c r="ET597" s="53"/>
      <c r="EU597" s="53"/>
      <c r="EV597" s="53"/>
      <c r="EW597" s="53"/>
      <c r="EX597" s="53"/>
      <c r="EY597" s="53"/>
      <c r="EZ597" s="53"/>
      <c r="FA597" s="53"/>
    </row>
    <row r="598" customFormat="1" spans="1:157">
      <c r="A598" s="53"/>
      <c r="B598" s="54" t="s">
        <v>12</v>
      </c>
      <c r="C598" s="54" t="s">
        <v>1643</v>
      </c>
      <c r="D598" s="54" t="s">
        <v>14</v>
      </c>
      <c r="E598" s="55"/>
      <c r="F598" s="54" t="s">
        <v>1644</v>
      </c>
      <c r="G598" s="56" t="s">
        <v>11</v>
      </c>
      <c r="H598" s="56">
        <v>0</v>
      </c>
      <c r="I598" s="65">
        <v>0</v>
      </c>
      <c r="J598" s="65">
        <v>0</v>
      </c>
      <c r="K598" s="65">
        <f>K599+K608+K616+K620+K623+K634</f>
        <v>58509.0395726714</v>
      </c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  <c r="AA598" s="53"/>
      <c r="AB598" s="53"/>
      <c r="AC598" s="53"/>
      <c r="AD598" s="53"/>
      <c r="AE598" s="53"/>
      <c r="AF598" s="53"/>
      <c r="AG598" s="53"/>
      <c r="AH598" s="53"/>
      <c r="AI598" s="53"/>
      <c r="AJ598" s="53"/>
      <c r="AK598" s="53"/>
      <c r="AL598" s="53"/>
      <c r="AM598" s="53"/>
      <c r="AN598" s="53"/>
      <c r="AO598" s="53"/>
      <c r="AP598" s="53"/>
      <c r="AQ598" s="53"/>
      <c r="AR598" s="53"/>
      <c r="AS598" s="53"/>
      <c r="AT598" s="53"/>
      <c r="AU598" s="53"/>
      <c r="AV598" s="53"/>
      <c r="AW598" s="53"/>
      <c r="AX598" s="53"/>
      <c r="AY598" s="53"/>
      <c r="AZ598" s="53"/>
      <c r="BA598" s="53"/>
      <c r="BB598" s="53"/>
      <c r="BC598" s="53"/>
      <c r="BD598" s="53"/>
      <c r="BE598" s="53"/>
      <c r="BF598" s="53"/>
      <c r="BG598" s="53"/>
      <c r="BH598" s="53"/>
      <c r="BI598" s="53"/>
      <c r="BJ598" s="53"/>
      <c r="BK598" s="53"/>
      <c r="BL598" s="53"/>
      <c r="BM598" s="53"/>
      <c r="BN598" s="53"/>
      <c r="BO598" s="53"/>
      <c r="BP598" s="53"/>
      <c r="BQ598" s="53"/>
      <c r="BR598" s="53"/>
      <c r="BS598" s="53"/>
      <c r="BT598" s="53"/>
      <c r="BU598" s="53"/>
      <c r="BV598" s="53"/>
      <c r="BW598" s="53"/>
      <c r="BX598" s="53"/>
      <c r="BY598" s="53"/>
      <c r="BZ598" s="53"/>
      <c r="CA598" s="53"/>
      <c r="CB598" s="53"/>
      <c r="CC598" s="53"/>
      <c r="CD598" s="53"/>
      <c r="CE598" s="53"/>
      <c r="CF598" s="53"/>
      <c r="CG598" s="53"/>
      <c r="CH598" s="53"/>
      <c r="CI598" s="53"/>
      <c r="CJ598" s="53"/>
      <c r="CK598" s="53"/>
      <c r="CL598" s="53"/>
      <c r="CM598" s="53"/>
      <c r="CN598" s="53"/>
      <c r="CO598" s="53"/>
      <c r="CP598" s="53"/>
      <c r="CQ598" s="53"/>
      <c r="CR598" s="53"/>
      <c r="CS598" s="53"/>
      <c r="CT598" s="53"/>
      <c r="CU598" s="53"/>
      <c r="CV598" s="53"/>
      <c r="CW598" s="53"/>
      <c r="CX598" s="53"/>
      <c r="CY598" s="53"/>
      <c r="CZ598" s="53"/>
      <c r="DA598" s="53"/>
      <c r="DB598" s="53"/>
      <c r="DC598" s="53"/>
      <c r="DD598" s="53"/>
      <c r="DE598" s="53"/>
      <c r="DF598" s="53"/>
      <c r="DG598" s="53"/>
      <c r="DH598" s="53"/>
      <c r="DI598" s="53"/>
      <c r="DJ598" s="53"/>
      <c r="DK598" s="53"/>
      <c r="DL598" s="53"/>
      <c r="DM598" s="53"/>
      <c r="DN598" s="53"/>
      <c r="DO598" s="53"/>
      <c r="DP598" s="53"/>
      <c r="DQ598" s="53"/>
      <c r="DR598" s="53"/>
      <c r="DS598" s="53"/>
      <c r="DT598" s="53"/>
      <c r="DU598" s="53"/>
      <c r="DV598" s="53"/>
      <c r="DW598" s="53"/>
      <c r="DX598" s="53"/>
      <c r="DY598" s="53"/>
      <c r="DZ598" s="53"/>
      <c r="EA598" s="53"/>
      <c r="EB598" s="53"/>
      <c r="EC598" s="53"/>
      <c r="ED598" s="53"/>
      <c r="EE598" s="53"/>
      <c r="EF598" s="53"/>
      <c r="EG598" s="53"/>
      <c r="EH598" s="53"/>
      <c r="EI598" s="53"/>
      <c r="EJ598" s="53"/>
      <c r="EK598" s="53"/>
      <c r="EL598" s="53"/>
      <c r="EM598" s="53"/>
      <c r="EN598" s="53"/>
      <c r="EO598" s="53"/>
      <c r="EP598" s="53"/>
      <c r="EQ598" s="53"/>
      <c r="ER598" s="53"/>
      <c r="ES598" s="53"/>
      <c r="ET598" s="53"/>
      <c r="EU598" s="53"/>
      <c r="EV598" s="53"/>
      <c r="EW598" s="53"/>
      <c r="EX598" s="53"/>
      <c r="EY598" s="53"/>
      <c r="EZ598" s="53"/>
      <c r="FA598" s="53"/>
    </row>
    <row r="599" spans="2:11">
      <c r="B599" s="50" t="s">
        <v>72</v>
      </c>
      <c r="C599" s="50" t="s">
        <v>1645</v>
      </c>
      <c r="D599" s="50" t="s">
        <v>14</v>
      </c>
      <c r="E599" s="51"/>
      <c r="F599" s="50" t="s">
        <v>1646</v>
      </c>
      <c r="G599" s="52" t="s">
        <v>11</v>
      </c>
      <c r="H599" s="52">
        <v>0</v>
      </c>
      <c r="I599" s="64">
        <v>0</v>
      </c>
      <c r="J599" s="64">
        <v>0</v>
      </c>
      <c r="K599" s="64">
        <f>SUM(K600:K607)</f>
        <v>13725.5672728116</v>
      </c>
    </row>
    <row r="600" customFormat="1" spans="1:157">
      <c r="A600" s="53"/>
      <c r="B600" s="57" t="s">
        <v>16</v>
      </c>
      <c r="C600" s="57" t="s">
        <v>1647</v>
      </c>
      <c r="D600" s="57" t="s">
        <v>27</v>
      </c>
      <c r="E600" s="57" t="s">
        <v>1648</v>
      </c>
      <c r="F600" s="57" t="s">
        <v>1649</v>
      </c>
      <c r="G600" s="59" t="s">
        <v>25</v>
      </c>
      <c r="H600" s="59">
        <v>1</v>
      </c>
      <c r="I600" s="66">
        <v>4362.78804</v>
      </c>
      <c r="J600" s="66">
        <f>I600*22.47%+I600</f>
        <v>5343.106512588</v>
      </c>
      <c r="K600" s="66">
        <f>J600*H600</f>
        <v>5343.106512588</v>
      </c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  <c r="AA600" s="53"/>
      <c r="AB600" s="53"/>
      <c r="AC600" s="53"/>
      <c r="AD600" s="53"/>
      <c r="AE600" s="53"/>
      <c r="AF600" s="53"/>
      <c r="AG600" s="53"/>
      <c r="AH600" s="53"/>
      <c r="AI600" s="53"/>
      <c r="AJ600" s="53"/>
      <c r="AK600" s="53"/>
      <c r="AL600" s="53"/>
      <c r="AM600" s="53"/>
      <c r="AN600" s="53"/>
      <c r="AO600" s="53"/>
      <c r="AP600" s="53"/>
      <c r="AQ600" s="53"/>
      <c r="AR600" s="53"/>
      <c r="AS600" s="53"/>
      <c r="AT600" s="53"/>
      <c r="AU600" s="53"/>
      <c r="AV600" s="53"/>
      <c r="AW600" s="53"/>
      <c r="AX600" s="53"/>
      <c r="AY600" s="53"/>
      <c r="AZ600" s="53"/>
      <c r="BA600" s="53"/>
      <c r="BB600" s="53"/>
      <c r="BC600" s="53"/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3"/>
      <c r="DE600" s="53"/>
      <c r="DF600" s="53"/>
      <c r="DG600" s="53"/>
      <c r="DH600" s="53"/>
      <c r="DI600" s="53"/>
      <c r="DJ600" s="53"/>
      <c r="DK600" s="53"/>
      <c r="DL600" s="53"/>
      <c r="DM600" s="53"/>
      <c r="DN600" s="53"/>
      <c r="DO600" s="53"/>
      <c r="DP600" s="53"/>
      <c r="DQ600" s="53"/>
      <c r="DR600" s="53"/>
      <c r="DS600" s="53"/>
      <c r="DT600" s="53"/>
      <c r="DU600" s="53"/>
      <c r="DV600" s="53"/>
      <c r="DW600" s="53"/>
      <c r="DX600" s="53"/>
      <c r="DY600" s="53"/>
      <c r="DZ600" s="53"/>
      <c r="EA600" s="53"/>
      <c r="EB600" s="53"/>
      <c r="EC600" s="53"/>
      <c r="ED600" s="53"/>
      <c r="EE600" s="53"/>
      <c r="EF600" s="53"/>
      <c r="EG600" s="53"/>
      <c r="EH600" s="53"/>
      <c r="EI600" s="53"/>
      <c r="EJ600" s="53"/>
      <c r="EK600" s="53"/>
      <c r="EL600" s="53"/>
      <c r="EM600" s="53"/>
      <c r="EN600" s="53"/>
      <c r="EO600" s="53"/>
      <c r="EP600" s="53"/>
      <c r="EQ600" s="53"/>
      <c r="ER600" s="53"/>
      <c r="ES600" s="53"/>
      <c r="ET600" s="53"/>
      <c r="EU600" s="53"/>
      <c r="EV600" s="53"/>
      <c r="EW600" s="53"/>
      <c r="EX600" s="53"/>
      <c r="EY600" s="53"/>
      <c r="EZ600" s="53"/>
      <c r="FA600" s="53"/>
    </row>
    <row r="601" customFormat="1" spans="1:157">
      <c r="A601" s="53"/>
      <c r="B601" s="57" t="s">
        <v>16</v>
      </c>
      <c r="C601" s="57" t="s">
        <v>1650</v>
      </c>
      <c r="D601" s="57" t="s">
        <v>27</v>
      </c>
      <c r="E601" s="57" t="s">
        <v>1651</v>
      </c>
      <c r="F601" s="57" t="s">
        <v>1652</v>
      </c>
      <c r="G601" s="59" t="s">
        <v>25</v>
      </c>
      <c r="H601" s="59">
        <v>48</v>
      </c>
      <c r="I601" s="66">
        <v>46.962942</v>
      </c>
      <c r="J601" s="66">
        <f>I601*22.47%+I601</f>
        <v>57.5155150674</v>
      </c>
      <c r="K601" s="66">
        <f>J601*H601</f>
        <v>2760.7447232352</v>
      </c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  <c r="AA601" s="53"/>
      <c r="AB601" s="53"/>
      <c r="AC601" s="53"/>
      <c r="AD601" s="53"/>
      <c r="AE601" s="53"/>
      <c r="AF601" s="53"/>
      <c r="AG601" s="53"/>
      <c r="AH601" s="53"/>
      <c r="AI601" s="53"/>
      <c r="AJ601" s="53"/>
      <c r="AK601" s="53"/>
      <c r="AL601" s="53"/>
      <c r="AM601" s="53"/>
      <c r="AN601" s="53"/>
      <c r="AO601" s="53"/>
      <c r="AP601" s="53"/>
      <c r="AQ601" s="53"/>
      <c r="AR601" s="53"/>
      <c r="AS601" s="53"/>
      <c r="AT601" s="53"/>
      <c r="AU601" s="53"/>
      <c r="AV601" s="53"/>
      <c r="AW601" s="53"/>
      <c r="AX601" s="53"/>
      <c r="AY601" s="53"/>
      <c r="AZ601" s="53"/>
      <c r="BA601" s="53"/>
      <c r="BB601" s="53"/>
      <c r="BC601" s="53"/>
      <c r="BD601" s="53"/>
      <c r="BE601" s="53"/>
      <c r="BF601" s="53"/>
      <c r="BG601" s="53"/>
      <c r="BH601" s="53"/>
      <c r="BI601" s="53"/>
      <c r="BJ601" s="53"/>
      <c r="BK601" s="53"/>
      <c r="BL601" s="53"/>
      <c r="BM601" s="53"/>
      <c r="BN601" s="53"/>
      <c r="BO601" s="53"/>
      <c r="BP601" s="53"/>
      <c r="BQ601" s="53"/>
      <c r="BR601" s="53"/>
      <c r="BS601" s="53"/>
      <c r="BT601" s="53"/>
      <c r="BU601" s="53"/>
      <c r="BV601" s="53"/>
      <c r="BW601" s="53"/>
      <c r="BX601" s="53"/>
      <c r="BY601" s="53"/>
      <c r="BZ601" s="53"/>
      <c r="CA601" s="53"/>
      <c r="CB601" s="53"/>
      <c r="CC601" s="53"/>
      <c r="CD601" s="53"/>
      <c r="CE601" s="53"/>
      <c r="CF601" s="53"/>
      <c r="CG601" s="53"/>
      <c r="CH601" s="53"/>
      <c r="CI601" s="53"/>
      <c r="CJ601" s="53"/>
      <c r="CK601" s="53"/>
      <c r="CL601" s="53"/>
      <c r="CM601" s="53"/>
      <c r="CN601" s="53"/>
      <c r="CO601" s="53"/>
      <c r="CP601" s="53"/>
      <c r="CQ601" s="53"/>
      <c r="CR601" s="53"/>
      <c r="CS601" s="53"/>
      <c r="CT601" s="53"/>
      <c r="CU601" s="53"/>
      <c r="CV601" s="53"/>
      <c r="CW601" s="53"/>
      <c r="CX601" s="53"/>
      <c r="CY601" s="53"/>
      <c r="CZ601" s="53"/>
      <c r="DA601" s="53"/>
      <c r="DB601" s="53"/>
      <c r="DC601" s="53"/>
      <c r="DD601" s="53"/>
      <c r="DE601" s="53"/>
      <c r="DF601" s="53"/>
      <c r="DG601" s="53"/>
      <c r="DH601" s="53"/>
      <c r="DI601" s="53"/>
      <c r="DJ601" s="53"/>
      <c r="DK601" s="53"/>
      <c r="DL601" s="53"/>
      <c r="DM601" s="53"/>
      <c r="DN601" s="53"/>
      <c r="DO601" s="53"/>
      <c r="DP601" s="53"/>
      <c r="DQ601" s="53"/>
      <c r="DR601" s="53"/>
      <c r="DS601" s="53"/>
      <c r="DT601" s="53"/>
      <c r="DU601" s="53"/>
      <c r="DV601" s="53"/>
      <c r="DW601" s="53"/>
      <c r="DX601" s="53"/>
      <c r="DY601" s="53"/>
      <c r="DZ601" s="53"/>
      <c r="EA601" s="53"/>
      <c r="EB601" s="53"/>
      <c r="EC601" s="53"/>
      <c r="ED601" s="53"/>
      <c r="EE601" s="53"/>
      <c r="EF601" s="53"/>
      <c r="EG601" s="53"/>
      <c r="EH601" s="53"/>
      <c r="EI601" s="53"/>
      <c r="EJ601" s="53"/>
      <c r="EK601" s="53"/>
      <c r="EL601" s="53"/>
      <c r="EM601" s="53"/>
      <c r="EN601" s="53"/>
      <c r="EO601" s="53"/>
      <c r="EP601" s="53"/>
      <c r="EQ601" s="53"/>
      <c r="ER601" s="53"/>
      <c r="ES601" s="53"/>
      <c r="ET601" s="53"/>
      <c r="EU601" s="53"/>
      <c r="EV601" s="53"/>
      <c r="EW601" s="53"/>
      <c r="EX601" s="53"/>
      <c r="EY601" s="53"/>
      <c r="EZ601" s="53"/>
      <c r="FA601" s="53"/>
    </row>
    <row r="602" customFormat="1" spans="1:157">
      <c r="A602" s="53"/>
      <c r="B602" s="57" t="s">
        <v>16</v>
      </c>
      <c r="C602" s="57" t="s">
        <v>1653</v>
      </c>
      <c r="D602" s="57" t="s">
        <v>14</v>
      </c>
      <c r="E602" s="58" t="s">
        <v>1654</v>
      </c>
      <c r="F602" s="57" t="s">
        <v>1655</v>
      </c>
      <c r="G602" s="59" t="s">
        <v>25</v>
      </c>
      <c r="H602" s="59">
        <v>3</v>
      </c>
      <c r="I602" s="66">
        <v>1040.71</v>
      </c>
      <c r="J602" s="66">
        <v>1274.55</v>
      </c>
      <c r="K602" s="66">
        <v>3823.65</v>
      </c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  <c r="AA602" s="53"/>
      <c r="AB602" s="53"/>
      <c r="AC602" s="53"/>
      <c r="AD602" s="53"/>
      <c r="AE602" s="53"/>
      <c r="AF602" s="53"/>
      <c r="AG602" s="53"/>
      <c r="AH602" s="53"/>
      <c r="AI602" s="53"/>
      <c r="AJ602" s="53"/>
      <c r="AK602" s="53"/>
      <c r="AL602" s="53"/>
      <c r="AM602" s="53"/>
      <c r="AN602" s="53"/>
      <c r="AO602" s="53"/>
      <c r="AP602" s="53"/>
      <c r="AQ602" s="53"/>
      <c r="AR602" s="53"/>
      <c r="AS602" s="53"/>
      <c r="AT602" s="53"/>
      <c r="AU602" s="53"/>
      <c r="AV602" s="53"/>
      <c r="AW602" s="53"/>
      <c r="AX602" s="53"/>
      <c r="AY602" s="53"/>
      <c r="AZ602" s="53"/>
      <c r="BA602" s="53"/>
      <c r="BB602" s="53"/>
      <c r="BC602" s="53"/>
      <c r="BD602" s="53"/>
      <c r="BE602" s="53"/>
      <c r="BF602" s="53"/>
      <c r="BG602" s="53"/>
      <c r="BH602" s="53"/>
      <c r="BI602" s="53"/>
      <c r="BJ602" s="53"/>
      <c r="BK602" s="53"/>
      <c r="BL602" s="53"/>
      <c r="BM602" s="53"/>
      <c r="BN602" s="53"/>
      <c r="BO602" s="53"/>
      <c r="BP602" s="53"/>
      <c r="BQ602" s="53"/>
      <c r="BR602" s="53"/>
      <c r="BS602" s="53"/>
      <c r="BT602" s="53"/>
      <c r="BU602" s="53"/>
      <c r="BV602" s="53"/>
      <c r="BW602" s="53"/>
      <c r="BX602" s="53"/>
      <c r="BY602" s="53"/>
      <c r="BZ602" s="53"/>
      <c r="CA602" s="53"/>
      <c r="CB602" s="53"/>
      <c r="CC602" s="53"/>
      <c r="CD602" s="53"/>
      <c r="CE602" s="53"/>
      <c r="CF602" s="53"/>
      <c r="CG602" s="53"/>
      <c r="CH602" s="53"/>
      <c r="CI602" s="53"/>
      <c r="CJ602" s="53"/>
      <c r="CK602" s="53"/>
      <c r="CL602" s="53"/>
      <c r="CM602" s="53"/>
      <c r="CN602" s="53"/>
      <c r="CO602" s="53"/>
      <c r="CP602" s="53"/>
      <c r="CQ602" s="53"/>
      <c r="CR602" s="53"/>
      <c r="CS602" s="53"/>
      <c r="CT602" s="53"/>
      <c r="CU602" s="53"/>
      <c r="CV602" s="53"/>
      <c r="CW602" s="53"/>
      <c r="CX602" s="53"/>
      <c r="CY602" s="53"/>
      <c r="CZ602" s="53"/>
      <c r="DA602" s="53"/>
      <c r="DB602" s="53"/>
      <c r="DC602" s="53"/>
      <c r="DD602" s="53"/>
      <c r="DE602" s="53"/>
      <c r="DF602" s="53"/>
      <c r="DG602" s="53"/>
      <c r="DH602" s="53"/>
      <c r="DI602" s="53"/>
      <c r="DJ602" s="53"/>
      <c r="DK602" s="53"/>
      <c r="DL602" s="53"/>
      <c r="DM602" s="53"/>
      <c r="DN602" s="53"/>
      <c r="DO602" s="53"/>
      <c r="DP602" s="53"/>
      <c r="DQ602" s="53"/>
      <c r="DR602" s="53"/>
      <c r="DS602" s="53"/>
      <c r="DT602" s="53"/>
      <c r="DU602" s="53"/>
      <c r="DV602" s="53"/>
      <c r="DW602" s="53"/>
      <c r="DX602" s="53"/>
      <c r="DY602" s="53"/>
      <c r="DZ602" s="53"/>
      <c r="EA602" s="53"/>
      <c r="EB602" s="53"/>
      <c r="EC602" s="53"/>
      <c r="ED602" s="53"/>
      <c r="EE602" s="53"/>
      <c r="EF602" s="53"/>
      <c r="EG602" s="53"/>
      <c r="EH602" s="53"/>
      <c r="EI602" s="53"/>
      <c r="EJ602" s="53"/>
      <c r="EK602" s="53"/>
      <c r="EL602" s="53"/>
      <c r="EM602" s="53"/>
      <c r="EN602" s="53"/>
      <c r="EO602" s="53"/>
      <c r="EP602" s="53"/>
      <c r="EQ602" s="53"/>
      <c r="ER602" s="53"/>
      <c r="ES602" s="53"/>
      <c r="ET602" s="53"/>
      <c r="EU602" s="53"/>
      <c r="EV602" s="53"/>
      <c r="EW602" s="53"/>
      <c r="EX602" s="53"/>
      <c r="EY602" s="53"/>
      <c r="EZ602" s="53"/>
      <c r="FA602" s="53"/>
    </row>
    <row r="603" customFormat="1" spans="1:157">
      <c r="A603" s="53"/>
      <c r="B603" s="57" t="s">
        <v>16</v>
      </c>
      <c r="C603" s="57" t="s">
        <v>1656</v>
      </c>
      <c r="D603" s="57" t="s">
        <v>27</v>
      </c>
      <c r="E603" s="57" t="s">
        <v>1657</v>
      </c>
      <c r="F603" s="57" t="s">
        <v>1658</v>
      </c>
      <c r="G603" s="59" t="s">
        <v>25</v>
      </c>
      <c r="H603" s="59">
        <v>1</v>
      </c>
      <c r="I603" s="66">
        <v>121.776486</v>
      </c>
      <c r="J603" s="66">
        <f>I603*22.47%+I603</f>
        <v>149.1396624042</v>
      </c>
      <c r="K603" s="66">
        <f>J603*H603</f>
        <v>149.1396624042</v>
      </c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  <c r="AA603" s="53"/>
      <c r="AB603" s="53"/>
      <c r="AC603" s="53"/>
      <c r="AD603" s="53"/>
      <c r="AE603" s="53"/>
      <c r="AF603" s="53"/>
      <c r="AG603" s="53"/>
      <c r="AH603" s="53"/>
      <c r="AI603" s="53"/>
      <c r="AJ603" s="53"/>
      <c r="AK603" s="53"/>
      <c r="AL603" s="53"/>
      <c r="AM603" s="53"/>
      <c r="AN603" s="53"/>
      <c r="AO603" s="53"/>
      <c r="AP603" s="53"/>
      <c r="AQ603" s="53"/>
      <c r="AR603" s="53"/>
      <c r="AS603" s="53"/>
      <c r="AT603" s="53"/>
      <c r="AU603" s="53"/>
      <c r="AV603" s="53"/>
      <c r="AW603" s="53"/>
      <c r="AX603" s="53"/>
      <c r="AY603" s="53"/>
      <c r="AZ603" s="53"/>
      <c r="BA603" s="53"/>
      <c r="BB603" s="53"/>
      <c r="BC603" s="53"/>
      <c r="BD603" s="53"/>
      <c r="BE603" s="53"/>
      <c r="BF603" s="53"/>
      <c r="BG603" s="53"/>
      <c r="BH603" s="53"/>
      <c r="BI603" s="53"/>
      <c r="BJ603" s="53"/>
      <c r="BK603" s="53"/>
      <c r="BL603" s="53"/>
      <c r="BM603" s="53"/>
      <c r="BN603" s="53"/>
      <c r="BO603" s="53"/>
      <c r="BP603" s="53"/>
      <c r="BQ603" s="53"/>
      <c r="BR603" s="53"/>
      <c r="BS603" s="53"/>
      <c r="BT603" s="53"/>
      <c r="BU603" s="53"/>
      <c r="BV603" s="53"/>
      <c r="BW603" s="53"/>
      <c r="BX603" s="53"/>
      <c r="BY603" s="53"/>
      <c r="BZ603" s="53"/>
      <c r="CA603" s="53"/>
      <c r="CB603" s="53"/>
      <c r="CC603" s="53"/>
      <c r="CD603" s="53"/>
      <c r="CE603" s="53"/>
      <c r="CF603" s="53"/>
      <c r="CG603" s="53"/>
      <c r="CH603" s="53"/>
      <c r="CI603" s="53"/>
      <c r="CJ603" s="53"/>
      <c r="CK603" s="53"/>
      <c r="CL603" s="53"/>
      <c r="CM603" s="53"/>
      <c r="CN603" s="53"/>
      <c r="CO603" s="53"/>
      <c r="CP603" s="53"/>
      <c r="CQ603" s="53"/>
      <c r="CR603" s="53"/>
      <c r="CS603" s="53"/>
      <c r="CT603" s="53"/>
      <c r="CU603" s="53"/>
      <c r="CV603" s="53"/>
      <c r="CW603" s="53"/>
      <c r="CX603" s="53"/>
      <c r="CY603" s="53"/>
      <c r="CZ603" s="53"/>
      <c r="DA603" s="53"/>
      <c r="DB603" s="53"/>
      <c r="DC603" s="53"/>
      <c r="DD603" s="53"/>
      <c r="DE603" s="53"/>
      <c r="DF603" s="53"/>
      <c r="DG603" s="53"/>
      <c r="DH603" s="53"/>
      <c r="DI603" s="53"/>
      <c r="DJ603" s="53"/>
      <c r="DK603" s="53"/>
      <c r="DL603" s="53"/>
      <c r="DM603" s="53"/>
      <c r="DN603" s="53"/>
      <c r="DO603" s="53"/>
      <c r="DP603" s="53"/>
      <c r="DQ603" s="53"/>
      <c r="DR603" s="53"/>
      <c r="DS603" s="53"/>
      <c r="DT603" s="53"/>
      <c r="DU603" s="53"/>
      <c r="DV603" s="53"/>
      <c r="DW603" s="53"/>
      <c r="DX603" s="53"/>
      <c r="DY603" s="53"/>
      <c r="DZ603" s="53"/>
      <c r="EA603" s="53"/>
      <c r="EB603" s="53"/>
      <c r="EC603" s="53"/>
      <c r="ED603" s="53"/>
      <c r="EE603" s="53"/>
      <c r="EF603" s="53"/>
      <c r="EG603" s="53"/>
      <c r="EH603" s="53"/>
      <c r="EI603" s="53"/>
      <c r="EJ603" s="53"/>
      <c r="EK603" s="53"/>
      <c r="EL603" s="53"/>
      <c r="EM603" s="53"/>
      <c r="EN603" s="53"/>
      <c r="EO603" s="53"/>
      <c r="EP603" s="53"/>
      <c r="EQ603" s="53"/>
      <c r="ER603" s="53"/>
      <c r="ES603" s="53"/>
      <c r="ET603" s="53"/>
      <c r="EU603" s="53"/>
      <c r="EV603" s="53"/>
      <c r="EW603" s="53"/>
      <c r="EX603" s="53"/>
      <c r="EY603" s="53"/>
      <c r="EZ603" s="53"/>
      <c r="FA603" s="53"/>
    </row>
    <row r="604" customFormat="1" spans="1:157">
      <c r="A604" s="53"/>
      <c r="B604" s="57" t="s">
        <v>16</v>
      </c>
      <c r="C604" s="57" t="s">
        <v>1659</v>
      </c>
      <c r="D604" s="57" t="s">
        <v>27</v>
      </c>
      <c r="E604" s="57" t="s">
        <v>1660</v>
      </c>
      <c r="F604" s="57" t="s">
        <v>1661</v>
      </c>
      <c r="G604" s="59" t="s">
        <v>25</v>
      </c>
      <c r="H604" s="59">
        <v>2</v>
      </c>
      <c r="I604" s="66">
        <v>23.719332</v>
      </c>
      <c r="J604" s="66">
        <f>I604*22.47%+I604</f>
        <v>29.0490659004</v>
      </c>
      <c r="K604" s="66">
        <f>J604*H604</f>
        <v>58.0981318008</v>
      </c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  <c r="AA604" s="53"/>
      <c r="AB604" s="53"/>
      <c r="AC604" s="53"/>
      <c r="AD604" s="53"/>
      <c r="AE604" s="53"/>
      <c r="AF604" s="53"/>
      <c r="AG604" s="53"/>
      <c r="AH604" s="53"/>
      <c r="AI604" s="53"/>
      <c r="AJ604" s="53"/>
      <c r="AK604" s="53"/>
      <c r="AL604" s="53"/>
      <c r="AM604" s="53"/>
      <c r="AN604" s="53"/>
      <c r="AO604" s="53"/>
      <c r="AP604" s="53"/>
      <c r="AQ604" s="53"/>
      <c r="AR604" s="53"/>
      <c r="AS604" s="53"/>
      <c r="AT604" s="53"/>
      <c r="AU604" s="53"/>
      <c r="AV604" s="53"/>
      <c r="AW604" s="53"/>
      <c r="AX604" s="53"/>
      <c r="AY604" s="53"/>
      <c r="AZ604" s="53"/>
      <c r="BA604" s="53"/>
      <c r="BB604" s="53"/>
      <c r="BC604" s="53"/>
      <c r="BD604" s="53"/>
      <c r="BE604" s="53"/>
      <c r="BF604" s="53"/>
      <c r="BG604" s="53"/>
      <c r="BH604" s="53"/>
      <c r="BI604" s="53"/>
      <c r="BJ604" s="53"/>
      <c r="BK604" s="53"/>
      <c r="BL604" s="53"/>
      <c r="BM604" s="53"/>
      <c r="BN604" s="53"/>
      <c r="BO604" s="53"/>
      <c r="BP604" s="53"/>
      <c r="BQ604" s="53"/>
      <c r="BR604" s="53"/>
      <c r="BS604" s="53"/>
      <c r="BT604" s="53"/>
      <c r="BU604" s="53"/>
      <c r="BV604" s="53"/>
      <c r="BW604" s="53"/>
      <c r="BX604" s="53"/>
      <c r="BY604" s="53"/>
      <c r="BZ604" s="53"/>
      <c r="CA604" s="53"/>
      <c r="CB604" s="53"/>
      <c r="CC604" s="53"/>
      <c r="CD604" s="53"/>
      <c r="CE604" s="53"/>
      <c r="CF604" s="53"/>
      <c r="CG604" s="53"/>
      <c r="CH604" s="53"/>
      <c r="CI604" s="53"/>
      <c r="CJ604" s="53"/>
      <c r="CK604" s="53"/>
      <c r="CL604" s="53"/>
      <c r="CM604" s="53"/>
      <c r="CN604" s="53"/>
      <c r="CO604" s="53"/>
      <c r="CP604" s="53"/>
      <c r="CQ604" s="53"/>
      <c r="CR604" s="53"/>
      <c r="CS604" s="53"/>
      <c r="CT604" s="53"/>
      <c r="CU604" s="53"/>
      <c r="CV604" s="53"/>
      <c r="CW604" s="53"/>
      <c r="CX604" s="53"/>
      <c r="CY604" s="53"/>
      <c r="CZ604" s="53"/>
      <c r="DA604" s="53"/>
      <c r="DB604" s="53"/>
      <c r="DC604" s="53"/>
      <c r="DD604" s="53"/>
      <c r="DE604" s="53"/>
      <c r="DF604" s="53"/>
      <c r="DG604" s="53"/>
      <c r="DH604" s="53"/>
      <c r="DI604" s="53"/>
      <c r="DJ604" s="53"/>
      <c r="DK604" s="53"/>
      <c r="DL604" s="53"/>
      <c r="DM604" s="53"/>
      <c r="DN604" s="53"/>
      <c r="DO604" s="53"/>
      <c r="DP604" s="53"/>
      <c r="DQ604" s="53"/>
      <c r="DR604" s="53"/>
      <c r="DS604" s="53"/>
      <c r="DT604" s="53"/>
      <c r="DU604" s="53"/>
      <c r="DV604" s="53"/>
      <c r="DW604" s="53"/>
      <c r="DX604" s="53"/>
      <c r="DY604" s="53"/>
      <c r="DZ604" s="53"/>
      <c r="EA604" s="53"/>
      <c r="EB604" s="53"/>
      <c r="EC604" s="53"/>
      <c r="ED604" s="53"/>
      <c r="EE604" s="53"/>
      <c r="EF604" s="53"/>
      <c r="EG604" s="53"/>
      <c r="EH604" s="53"/>
      <c r="EI604" s="53"/>
      <c r="EJ604" s="53"/>
      <c r="EK604" s="53"/>
      <c r="EL604" s="53"/>
      <c r="EM604" s="53"/>
      <c r="EN604" s="53"/>
      <c r="EO604" s="53"/>
      <c r="EP604" s="53"/>
      <c r="EQ604" s="53"/>
      <c r="ER604" s="53"/>
      <c r="ES604" s="53"/>
      <c r="ET604" s="53"/>
      <c r="EU604" s="53"/>
      <c r="EV604" s="53"/>
      <c r="EW604" s="53"/>
      <c r="EX604" s="53"/>
      <c r="EY604" s="53"/>
      <c r="EZ604" s="53"/>
      <c r="FA604" s="53"/>
    </row>
    <row r="605" customFormat="1" spans="1:157">
      <c r="A605" s="53"/>
      <c r="B605" s="57" t="s">
        <v>16</v>
      </c>
      <c r="C605" s="57" t="s">
        <v>1662</v>
      </c>
      <c r="D605" s="57" t="s">
        <v>27</v>
      </c>
      <c r="E605" s="57" t="s">
        <v>1663</v>
      </c>
      <c r="F605" s="57" t="s">
        <v>1664</v>
      </c>
      <c r="G605" s="59" t="s">
        <v>25</v>
      </c>
      <c r="H605" s="59">
        <v>1</v>
      </c>
      <c r="I605" s="66">
        <v>164.215896</v>
      </c>
      <c r="J605" s="66">
        <f>I605*22.47%+I605</f>
        <v>201.1152078312</v>
      </c>
      <c r="K605" s="66">
        <f>J605*H605</f>
        <v>201.1152078312</v>
      </c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  <c r="AA605" s="53"/>
      <c r="AB605" s="53"/>
      <c r="AC605" s="53"/>
      <c r="AD605" s="53"/>
      <c r="AE605" s="53"/>
      <c r="AF605" s="53"/>
      <c r="AG605" s="53"/>
      <c r="AH605" s="53"/>
      <c r="AI605" s="53"/>
      <c r="AJ605" s="53"/>
      <c r="AK605" s="53"/>
      <c r="AL605" s="53"/>
      <c r="AM605" s="53"/>
      <c r="AN605" s="53"/>
      <c r="AO605" s="53"/>
      <c r="AP605" s="53"/>
      <c r="AQ605" s="53"/>
      <c r="AR605" s="53"/>
      <c r="AS605" s="53"/>
      <c r="AT605" s="53"/>
      <c r="AU605" s="53"/>
      <c r="AV605" s="53"/>
      <c r="AW605" s="53"/>
      <c r="AX605" s="53"/>
      <c r="AY605" s="53"/>
      <c r="AZ605" s="53"/>
      <c r="BA605" s="53"/>
      <c r="BB605" s="53"/>
      <c r="BC605" s="53"/>
      <c r="BD605" s="53"/>
      <c r="BE605" s="53"/>
      <c r="BF605" s="53"/>
      <c r="BG605" s="53"/>
      <c r="BH605" s="53"/>
      <c r="BI605" s="53"/>
      <c r="BJ605" s="53"/>
      <c r="BK605" s="53"/>
      <c r="BL605" s="53"/>
      <c r="BM605" s="53"/>
      <c r="BN605" s="53"/>
      <c r="BO605" s="53"/>
      <c r="BP605" s="53"/>
      <c r="BQ605" s="53"/>
      <c r="BR605" s="53"/>
      <c r="BS605" s="53"/>
      <c r="BT605" s="53"/>
      <c r="BU605" s="53"/>
      <c r="BV605" s="53"/>
      <c r="BW605" s="53"/>
      <c r="BX605" s="53"/>
      <c r="BY605" s="53"/>
      <c r="BZ605" s="53"/>
      <c r="CA605" s="53"/>
      <c r="CB605" s="53"/>
      <c r="CC605" s="53"/>
      <c r="CD605" s="53"/>
      <c r="CE605" s="53"/>
      <c r="CF605" s="53"/>
      <c r="CG605" s="53"/>
      <c r="CH605" s="53"/>
      <c r="CI605" s="53"/>
      <c r="CJ605" s="53"/>
      <c r="CK605" s="53"/>
      <c r="CL605" s="53"/>
      <c r="CM605" s="53"/>
      <c r="CN605" s="53"/>
      <c r="CO605" s="53"/>
      <c r="CP605" s="53"/>
      <c r="CQ605" s="53"/>
      <c r="CR605" s="53"/>
      <c r="CS605" s="53"/>
      <c r="CT605" s="53"/>
      <c r="CU605" s="53"/>
      <c r="CV605" s="53"/>
      <c r="CW605" s="53"/>
      <c r="CX605" s="53"/>
      <c r="CY605" s="53"/>
      <c r="CZ605" s="53"/>
      <c r="DA605" s="53"/>
      <c r="DB605" s="53"/>
      <c r="DC605" s="53"/>
      <c r="DD605" s="53"/>
      <c r="DE605" s="53"/>
      <c r="DF605" s="53"/>
      <c r="DG605" s="53"/>
      <c r="DH605" s="53"/>
      <c r="DI605" s="53"/>
      <c r="DJ605" s="53"/>
      <c r="DK605" s="53"/>
      <c r="DL605" s="53"/>
      <c r="DM605" s="53"/>
      <c r="DN605" s="53"/>
      <c r="DO605" s="53"/>
      <c r="DP605" s="53"/>
      <c r="DQ605" s="53"/>
      <c r="DR605" s="53"/>
      <c r="DS605" s="53"/>
      <c r="DT605" s="53"/>
      <c r="DU605" s="53"/>
      <c r="DV605" s="53"/>
      <c r="DW605" s="53"/>
      <c r="DX605" s="53"/>
      <c r="DY605" s="53"/>
      <c r="DZ605" s="53"/>
      <c r="EA605" s="53"/>
      <c r="EB605" s="53"/>
      <c r="EC605" s="53"/>
      <c r="ED605" s="53"/>
      <c r="EE605" s="53"/>
      <c r="EF605" s="53"/>
      <c r="EG605" s="53"/>
      <c r="EH605" s="53"/>
      <c r="EI605" s="53"/>
      <c r="EJ605" s="53"/>
      <c r="EK605" s="53"/>
      <c r="EL605" s="53"/>
      <c r="EM605" s="53"/>
      <c r="EN605" s="53"/>
      <c r="EO605" s="53"/>
      <c r="EP605" s="53"/>
      <c r="EQ605" s="53"/>
      <c r="ER605" s="53"/>
      <c r="ES605" s="53"/>
      <c r="ET605" s="53"/>
      <c r="EU605" s="53"/>
      <c r="EV605" s="53"/>
      <c r="EW605" s="53"/>
      <c r="EX605" s="53"/>
      <c r="EY605" s="53"/>
      <c r="EZ605" s="53"/>
      <c r="FA605" s="53"/>
    </row>
    <row r="606" customFormat="1" spans="1:157">
      <c r="A606" s="53"/>
      <c r="B606" s="57" t="s">
        <v>16</v>
      </c>
      <c r="C606" s="57" t="s">
        <v>1665</v>
      </c>
      <c r="D606" s="57" t="s">
        <v>14</v>
      </c>
      <c r="E606" s="58" t="s">
        <v>1666</v>
      </c>
      <c r="F606" s="57" t="s">
        <v>1667</v>
      </c>
      <c r="G606" s="59" t="s">
        <v>25</v>
      </c>
      <c r="H606" s="59">
        <v>1</v>
      </c>
      <c r="I606" s="66">
        <v>1108.61</v>
      </c>
      <c r="J606" s="66">
        <v>1357.71</v>
      </c>
      <c r="K606" s="66">
        <v>1357.71</v>
      </c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  <c r="AA606" s="53"/>
      <c r="AB606" s="53"/>
      <c r="AC606" s="53"/>
      <c r="AD606" s="53"/>
      <c r="AE606" s="53"/>
      <c r="AF606" s="53"/>
      <c r="AG606" s="53"/>
      <c r="AH606" s="53"/>
      <c r="AI606" s="53"/>
      <c r="AJ606" s="53"/>
      <c r="AK606" s="53"/>
      <c r="AL606" s="53"/>
      <c r="AM606" s="53"/>
      <c r="AN606" s="53"/>
      <c r="AO606" s="53"/>
      <c r="AP606" s="53"/>
      <c r="AQ606" s="53"/>
      <c r="AR606" s="53"/>
      <c r="AS606" s="53"/>
      <c r="AT606" s="53"/>
      <c r="AU606" s="53"/>
      <c r="AV606" s="53"/>
      <c r="AW606" s="53"/>
      <c r="AX606" s="53"/>
      <c r="AY606" s="53"/>
      <c r="AZ606" s="53"/>
      <c r="BA606" s="53"/>
      <c r="BB606" s="53"/>
      <c r="BC606" s="53"/>
      <c r="BD606" s="53"/>
      <c r="BE606" s="53"/>
      <c r="BF606" s="53"/>
      <c r="BG606" s="53"/>
      <c r="BH606" s="53"/>
      <c r="BI606" s="53"/>
      <c r="BJ606" s="53"/>
      <c r="BK606" s="53"/>
      <c r="BL606" s="53"/>
      <c r="BM606" s="53"/>
      <c r="BN606" s="53"/>
      <c r="BO606" s="53"/>
      <c r="BP606" s="53"/>
      <c r="BQ606" s="53"/>
      <c r="BR606" s="53"/>
      <c r="BS606" s="53"/>
      <c r="BT606" s="53"/>
      <c r="BU606" s="53"/>
      <c r="BV606" s="53"/>
      <c r="BW606" s="53"/>
      <c r="BX606" s="53"/>
      <c r="BY606" s="53"/>
      <c r="BZ606" s="53"/>
      <c r="CA606" s="53"/>
      <c r="CB606" s="53"/>
      <c r="CC606" s="53"/>
      <c r="CD606" s="53"/>
      <c r="CE606" s="53"/>
      <c r="CF606" s="53"/>
      <c r="CG606" s="53"/>
      <c r="CH606" s="53"/>
      <c r="CI606" s="53"/>
      <c r="CJ606" s="53"/>
      <c r="CK606" s="53"/>
      <c r="CL606" s="53"/>
      <c r="CM606" s="53"/>
      <c r="CN606" s="53"/>
      <c r="CO606" s="53"/>
      <c r="CP606" s="53"/>
      <c r="CQ606" s="53"/>
      <c r="CR606" s="53"/>
      <c r="CS606" s="53"/>
      <c r="CT606" s="53"/>
      <c r="CU606" s="53"/>
      <c r="CV606" s="53"/>
      <c r="CW606" s="53"/>
      <c r="CX606" s="53"/>
      <c r="CY606" s="53"/>
      <c r="CZ606" s="53"/>
      <c r="DA606" s="53"/>
      <c r="DB606" s="53"/>
      <c r="DC606" s="53"/>
      <c r="DD606" s="53"/>
      <c r="DE606" s="53"/>
      <c r="DF606" s="53"/>
      <c r="DG606" s="53"/>
      <c r="DH606" s="53"/>
      <c r="DI606" s="53"/>
      <c r="DJ606" s="53"/>
      <c r="DK606" s="53"/>
      <c r="DL606" s="53"/>
      <c r="DM606" s="53"/>
      <c r="DN606" s="53"/>
      <c r="DO606" s="53"/>
      <c r="DP606" s="53"/>
      <c r="DQ606" s="53"/>
      <c r="DR606" s="53"/>
      <c r="DS606" s="53"/>
      <c r="DT606" s="53"/>
      <c r="DU606" s="53"/>
      <c r="DV606" s="53"/>
      <c r="DW606" s="53"/>
      <c r="DX606" s="53"/>
      <c r="DY606" s="53"/>
      <c r="DZ606" s="53"/>
      <c r="EA606" s="53"/>
      <c r="EB606" s="53"/>
      <c r="EC606" s="53"/>
      <c r="ED606" s="53"/>
      <c r="EE606" s="53"/>
      <c r="EF606" s="53"/>
      <c r="EG606" s="53"/>
      <c r="EH606" s="53"/>
      <c r="EI606" s="53"/>
      <c r="EJ606" s="53"/>
      <c r="EK606" s="53"/>
      <c r="EL606" s="53"/>
      <c r="EM606" s="53"/>
      <c r="EN606" s="53"/>
      <c r="EO606" s="53"/>
      <c r="EP606" s="53"/>
      <c r="EQ606" s="53"/>
      <c r="ER606" s="53"/>
      <c r="ES606" s="53"/>
      <c r="ET606" s="53"/>
      <c r="EU606" s="53"/>
      <c r="EV606" s="53"/>
      <c r="EW606" s="53"/>
      <c r="EX606" s="53"/>
      <c r="EY606" s="53"/>
      <c r="EZ606" s="53"/>
      <c r="FA606" s="53"/>
    </row>
    <row r="607" customFormat="1" spans="1:157">
      <c r="A607" s="53"/>
      <c r="B607" s="57" t="s">
        <v>16</v>
      </c>
      <c r="C607" s="57" t="s">
        <v>1668</v>
      </c>
      <c r="D607" s="57" t="s">
        <v>27</v>
      </c>
      <c r="E607" s="57" t="s">
        <v>1669</v>
      </c>
      <c r="F607" s="57" t="s">
        <v>1670</v>
      </c>
      <c r="G607" s="59" t="s">
        <v>25</v>
      </c>
      <c r="H607" s="59">
        <v>1</v>
      </c>
      <c r="I607" s="66">
        <v>26.131326</v>
      </c>
      <c r="J607" s="66">
        <f>I607*22.47%+I607</f>
        <v>32.0030349522</v>
      </c>
      <c r="K607" s="66">
        <f>J607*H607</f>
        <v>32.0030349522</v>
      </c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  <c r="AA607" s="53"/>
      <c r="AB607" s="53"/>
      <c r="AC607" s="53"/>
      <c r="AD607" s="53"/>
      <c r="AE607" s="53"/>
      <c r="AF607" s="53"/>
      <c r="AG607" s="53"/>
      <c r="AH607" s="53"/>
      <c r="AI607" s="53"/>
      <c r="AJ607" s="53"/>
      <c r="AK607" s="53"/>
      <c r="AL607" s="53"/>
      <c r="AM607" s="53"/>
      <c r="AN607" s="53"/>
      <c r="AO607" s="53"/>
      <c r="AP607" s="53"/>
      <c r="AQ607" s="53"/>
      <c r="AR607" s="53"/>
      <c r="AS607" s="53"/>
      <c r="AT607" s="53"/>
      <c r="AU607" s="53"/>
      <c r="AV607" s="53"/>
      <c r="AW607" s="53"/>
      <c r="AX607" s="53"/>
      <c r="AY607" s="53"/>
      <c r="AZ607" s="53"/>
      <c r="BA607" s="53"/>
      <c r="BB607" s="53"/>
      <c r="BC607" s="53"/>
      <c r="BD607" s="53"/>
      <c r="BE607" s="53"/>
      <c r="BF607" s="53"/>
      <c r="BG607" s="53"/>
      <c r="BH607" s="53"/>
      <c r="BI607" s="53"/>
      <c r="BJ607" s="53"/>
      <c r="BK607" s="53"/>
      <c r="BL607" s="53"/>
      <c r="BM607" s="53"/>
      <c r="BN607" s="53"/>
      <c r="BO607" s="53"/>
      <c r="BP607" s="53"/>
      <c r="BQ607" s="53"/>
      <c r="BR607" s="53"/>
      <c r="BS607" s="53"/>
      <c r="BT607" s="53"/>
      <c r="BU607" s="53"/>
      <c r="BV607" s="53"/>
      <c r="BW607" s="53"/>
      <c r="BX607" s="53"/>
      <c r="BY607" s="53"/>
      <c r="BZ607" s="53"/>
      <c r="CA607" s="53"/>
      <c r="CB607" s="53"/>
      <c r="CC607" s="53"/>
      <c r="CD607" s="53"/>
      <c r="CE607" s="53"/>
      <c r="CF607" s="53"/>
      <c r="CG607" s="53"/>
      <c r="CH607" s="53"/>
      <c r="CI607" s="53"/>
      <c r="CJ607" s="53"/>
      <c r="CK607" s="53"/>
      <c r="CL607" s="53"/>
      <c r="CM607" s="53"/>
      <c r="CN607" s="53"/>
      <c r="CO607" s="53"/>
      <c r="CP607" s="53"/>
      <c r="CQ607" s="53"/>
      <c r="CR607" s="53"/>
      <c r="CS607" s="53"/>
      <c r="CT607" s="53"/>
      <c r="CU607" s="53"/>
      <c r="CV607" s="53"/>
      <c r="CW607" s="53"/>
      <c r="CX607" s="53"/>
      <c r="CY607" s="53"/>
      <c r="CZ607" s="53"/>
      <c r="DA607" s="53"/>
      <c r="DB607" s="53"/>
      <c r="DC607" s="53"/>
      <c r="DD607" s="53"/>
      <c r="DE607" s="53"/>
      <c r="DF607" s="53"/>
      <c r="DG607" s="53"/>
      <c r="DH607" s="53"/>
      <c r="DI607" s="53"/>
      <c r="DJ607" s="53"/>
      <c r="DK607" s="53"/>
      <c r="DL607" s="53"/>
      <c r="DM607" s="53"/>
      <c r="DN607" s="53"/>
      <c r="DO607" s="53"/>
      <c r="DP607" s="53"/>
      <c r="DQ607" s="53"/>
      <c r="DR607" s="53"/>
      <c r="DS607" s="53"/>
      <c r="DT607" s="53"/>
      <c r="DU607" s="53"/>
      <c r="DV607" s="53"/>
      <c r="DW607" s="53"/>
      <c r="DX607" s="53"/>
      <c r="DY607" s="53"/>
      <c r="DZ607" s="53"/>
      <c r="EA607" s="53"/>
      <c r="EB607" s="53"/>
      <c r="EC607" s="53"/>
      <c r="ED607" s="53"/>
      <c r="EE607" s="53"/>
      <c r="EF607" s="53"/>
      <c r="EG607" s="53"/>
      <c r="EH607" s="53"/>
      <c r="EI607" s="53"/>
      <c r="EJ607" s="53"/>
      <c r="EK607" s="53"/>
      <c r="EL607" s="53"/>
      <c r="EM607" s="53"/>
      <c r="EN607" s="53"/>
      <c r="EO607" s="53"/>
      <c r="EP607" s="53"/>
      <c r="EQ607" s="53"/>
      <c r="ER607" s="53"/>
      <c r="ES607" s="53"/>
      <c r="ET607" s="53"/>
      <c r="EU607" s="53"/>
      <c r="EV607" s="53"/>
      <c r="EW607" s="53"/>
      <c r="EX607" s="53"/>
      <c r="EY607" s="53"/>
      <c r="EZ607" s="53"/>
      <c r="FA607" s="53"/>
    </row>
    <row r="608" spans="2:11">
      <c r="B608" s="50" t="s">
        <v>72</v>
      </c>
      <c r="C608" s="50" t="s">
        <v>1671</v>
      </c>
      <c r="D608" s="50" t="s">
        <v>14</v>
      </c>
      <c r="E608" s="51"/>
      <c r="F608" s="50" t="s">
        <v>874</v>
      </c>
      <c r="G608" s="52" t="s">
        <v>11</v>
      </c>
      <c r="H608" s="52">
        <v>0</v>
      </c>
      <c r="I608" s="64">
        <v>0</v>
      </c>
      <c r="J608" s="64">
        <f>I608*22.47%+I608</f>
        <v>0</v>
      </c>
      <c r="K608" s="64">
        <f>SUM(K609:K615)</f>
        <v>6534.6059791296</v>
      </c>
    </row>
    <row r="609" customFormat="1" spans="1:157">
      <c r="A609" s="53"/>
      <c r="B609" s="57" t="s">
        <v>16</v>
      </c>
      <c r="C609" s="57" t="s">
        <v>1672</v>
      </c>
      <c r="D609" s="57" t="s">
        <v>14</v>
      </c>
      <c r="E609" s="58" t="s">
        <v>1322</v>
      </c>
      <c r="F609" s="57" t="s">
        <v>1323</v>
      </c>
      <c r="G609" s="59" t="s">
        <v>25</v>
      </c>
      <c r="H609" s="59">
        <v>42</v>
      </c>
      <c r="I609" s="66">
        <v>11.59</v>
      </c>
      <c r="J609" s="66">
        <v>14.19</v>
      </c>
      <c r="K609" s="66">
        <v>595.98</v>
      </c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  <c r="AA609" s="53"/>
      <c r="AB609" s="53"/>
      <c r="AC609" s="53"/>
      <c r="AD609" s="53"/>
      <c r="AE609" s="53"/>
      <c r="AF609" s="53"/>
      <c r="AG609" s="53"/>
      <c r="AH609" s="53"/>
      <c r="AI609" s="53"/>
      <c r="AJ609" s="53"/>
      <c r="AK609" s="53"/>
      <c r="AL609" s="53"/>
      <c r="AM609" s="53"/>
      <c r="AN609" s="53"/>
      <c r="AO609" s="53"/>
      <c r="AP609" s="53"/>
      <c r="AQ609" s="53"/>
      <c r="AR609" s="53"/>
      <c r="AS609" s="53"/>
      <c r="AT609" s="53"/>
      <c r="AU609" s="53"/>
      <c r="AV609" s="53"/>
      <c r="AW609" s="53"/>
      <c r="AX609" s="53"/>
      <c r="AY609" s="53"/>
      <c r="AZ609" s="53"/>
      <c r="BA609" s="53"/>
      <c r="BB609" s="53"/>
      <c r="BC609" s="53"/>
      <c r="BD609" s="53"/>
      <c r="BE609" s="53"/>
      <c r="BF609" s="53"/>
      <c r="BG609" s="53"/>
      <c r="BH609" s="53"/>
      <c r="BI609" s="53"/>
      <c r="BJ609" s="53"/>
      <c r="BK609" s="53"/>
      <c r="BL609" s="53"/>
      <c r="BM609" s="53"/>
      <c r="BN609" s="53"/>
      <c r="BO609" s="53"/>
      <c r="BP609" s="53"/>
      <c r="BQ609" s="53"/>
      <c r="BR609" s="53"/>
      <c r="BS609" s="53"/>
      <c r="BT609" s="53"/>
      <c r="BU609" s="53"/>
      <c r="BV609" s="53"/>
      <c r="BW609" s="53"/>
      <c r="BX609" s="53"/>
      <c r="BY609" s="53"/>
      <c r="BZ609" s="53"/>
      <c r="CA609" s="53"/>
      <c r="CB609" s="53"/>
      <c r="CC609" s="53"/>
      <c r="CD609" s="53"/>
      <c r="CE609" s="53"/>
      <c r="CF609" s="53"/>
      <c r="CG609" s="53"/>
      <c r="CH609" s="53"/>
      <c r="CI609" s="53"/>
      <c r="CJ609" s="53"/>
      <c r="CK609" s="53"/>
      <c r="CL609" s="53"/>
      <c r="CM609" s="53"/>
      <c r="CN609" s="53"/>
      <c r="CO609" s="53"/>
      <c r="CP609" s="53"/>
      <c r="CQ609" s="53"/>
      <c r="CR609" s="53"/>
      <c r="CS609" s="53"/>
      <c r="CT609" s="53"/>
      <c r="CU609" s="53"/>
      <c r="CV609" s="53"/>
      <c r="CW609" s="53"/>
      <c r="CX609" s="53"/>
      <c r="CY609" s="53"/>
      <c r="CZ609" s="53"/>
      <c r="DA609" s="53"/>
      <c r="DB609" s="53"/>
      <c r="DC609" s="53"/>
      <c r="DD609" s="53"/>
      <c r="DE609" s="53"/>
      <c r="DF609" s="53"/>
      <c r="DG609" s="53"/>
      <c r="DH609" s="53"/>
      <c r="DI609" s="53"/>
      <c r="DJ609" s="53"/>
      <c r="DK609" s="53"/>
      <c r="DL609" s="53"/>
      <c r="DM609" s="53"/>
      <c r="DN609" s="53"/>
      <c r="DO609" s="53"/>
      <c r="DP609" s="53"/>
      <c r="DQ609" s="53"/>
      <c r="DR609" s="53"/>
      <c r="DS609" s="53"/>
      <c r="DT609" s="53"/>
      <c r="DU609" s="53"/>
      <c r="DV609" s="53"/>
      <c r="DW609" s="53"/>
      <c r="DX609" s="53"/>
      <c r="DY609" s="53"/>
      <c r="DZ609" s="53"/>
      <c r="EA609" s="53"/>
      <c r="EB609" s="53"/>
      <c r="EC609" s="53"/>
      <c r="ED609" s="53"/>
      <c r="EE609" s="53"/>
      <c r="EF609" s="53"/>
      <c r="EG609" s="53"/>
      <c r="EH609" s="53"/>
      <c r="EI609" s="53"/>
      <c r="EJ609" s="53"/>
      <c r="EK609" s="53"/>
      <c r="EL609" s="53"/>
      <c r="EM609" s="53"/>
      <c r="EN609" s="53"/>
      <c r="EO609" s="53"/>
      <c r="EP609" s="53"/>
      <c r="EQ609" s="53"/>
      <c r="ER609" s="53"/>
      <c r="ES609" s="53"/>
      <c r="ET609" s="53"/>
      <c r="EU609" s="53"/>
      <c r="EV609" s="53"/>
      <c r="EW609" s="53"/>
      <c r="EX609" s="53"/>
      <c r="EY609" s="53"/>
      <c r="EZ609" s="53"/>
      <c r="FA609" s="53"/>
    </row>
    <row r="610" customFormat="1" spans="1:157">
      <c r="A610" s="53"/>
      <c r="B610" s="57" t="s">
        <v>16</v>
      </c>
      <c r="C610" s="57" t="s">
        <v>1673</v>
      </c>
      <c r="D610" s="57" t="s">
        <v>27</v>
      </c>
      <c r="E610" s="57" t="s">
        <v>1319</v>
      </c>
      <c r="F610" s="57" t="s">
        <v>1320</v>
      </c>
      <c r="G610" s="59" t="s">
        <v>25</v>
      </c>
      <c r="H610" s="59">
        <v>697</v>
      </c>
      <c r="I610" s="66">
        <v>1.660854</v>
      </c>
      <c r="J610" s="66">
        <f>I610*22.47%+I610</f>
        <v>2.0340478938</v>
      </c>
      <c r="K610" s="66">
        <f>J610*H610</f>
        <v>1417.7313819786</v>
      </c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  <c r="AA610" s="53"/>
      <c r="AB610" s="53"/>
      <c r="AC610" s="53"/>
      <c r="AD610" s="53"/>
      <c r="AE610" s="53"/>
      <c r="AF610" s="53"/>
      <c r="AG610" s="53"/>
      <c r="AH610" s="53"/>
      <c r="AI610" s="53"/>
      <c r="AJ610" s="53"/>
      <c r="AK610" s="53"/>
      <c r="AL610" s="53"/>
      <c r="AM610" s="53"/>
      <c r="AN610" s="53"/>
      <c r="AO610" s="53"/>
      <c r="AP610" s="53"/>
      <c r="AQ610" s="53"/>
      <c r="AR610" s="53"/>
      <c r="AS610" s="53"/>
      <c r="AT610" s="53"/>
      <c r="AU610" s="53"/>
      <c r="AV610" s="53"/>
      <c r="AW610" s="53"/>
      <c r="AX610" s="53"/>
      <c r="AY610" s="53"/>
      <c r="AZ610" s="53"/>
      <c r="BA610" s="53"/>
      <c r="BB610" s="53"/>
      <c r="BC610" s="53"/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3"/>
      <c r="DE610" s="53"/>
      <c r="DF610" s="53"/>
      <c r="DG610" s="53"/>
      <c r="DH610" s="53"/>
      <c r="DI610" s="53"/>
      <c r="DJ610" s="53"/>
      <c r="DK610" s="53"/>
      <c r="DL610" s="53"/>
      <c r="DM610" s="53"/>
      <c r="DN610" s="53"/>
      <c r="DO610" s="53"/>
      <c r="DP610" s="53"/>
      <c r="DQ610" s="53"/>
      <c r="DR610" s="53"/>
      <c r="DS610" s="53"/>
      <c r="DT610" s="53"/>
      <c r="DU610" s="53"/>
      <c r="DV610" s="53"/>
      <c r="DW610" s="53"/>
      <c r="DX610" s="53"/>
      <c r="DY610" s="53"/>
      <c r="DZ610" s="53"/>
      <c r="EA610" s="53"/>
      <c r="EB610" s="53"/>
      <c r="EC610" s="53"/>
      <c r="ED610" s="53"/>
      <c r="EE610" s="53"/>
      <c r="EF610" s="53"/>
      <c r="EG610" s="53"/>
      <c r="EH610" s="53"/>
      <c r="EI610" s="53"/>
      <c r="EJ610" s="53"/>
      <c r="EK610" s="53"/>
      <c r="EL610" s="53"/>
      <c r="EM610" s="53"/>
      <c r="EN610" s="53"/>
      <c r="EO610" s="53"/>
      <c r="EP610" s="53"/>
      <c r="EQ610" s="53"/>
      <c r="ER610" s="53"/>
      <c r="ES610" s="53"/>
      <c r="ET610" s="53"/>
      <c r="EU610" s="53"/>
      <c r="EV610" s="53"/>
      <c r="EW610" s="53"/>
      <c r="EX610" s="53"/>
      <c r="EY610" s="53"/>
      <c r="EZ610" s="53"/>
      <c r="FA610" s="53"/>
    </row>
    <row r="611" customFormat="1" spans="1:157">
      <c r="A611" s="53"/>
      <c r="B611" s="57" t="s">
        <v>16</v>
      </c>
      <c r="C611" s="57" t="s">
        <v>1674</v>
      </c>
      <c r="D611" s="57" t="s">
        <v>27</v>
      </c>
      <c r="E611" s="57" t="s">
        <v>1341</v>
      </c>
      <c r="F611" s="57" t="s">
        <v>1342</v>
      </c>
      <c r="G611" s="59" t="s">
        <v>25</v>
      </c>
      <c r="H611" s="59">
        <v>23</v>
      </c>
      <c r="I611" s="66">
        <v>0.926406</v>
      </c>
      <c r="J611" s="66">
        <f>I611*22.47%+I611</f>
        <v>1.1345694282</v>
      </c>
      <c r="K611" s="66">
        <f>J611*H611</f>
        <v>26.0950968486</v>
      </c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  <c r="AA611" s="53"/>
      <c r="AB611" s="53"/>
      <c r="AC611" s="53"/>
      <c r="AD611" s="53"/>
      <c r="AE611" s="53"/>
      <c r="AF611" s="53"/>
      <c r="AG611" s="53"/>
      <c r="AH611" s="53"/>
      <c r="AI611" s="53"/>
      <c r="AJ611" s="53"/>
      <c r="AK611" s="53"/>
      <c r="AL611" s="53"/>
      <c r="AM611" s="53"/>
      <c r="AN611" s="53"/>
      <c r="AO611" s="53"/>
      <c r="AP611" s="53"/>
      <c r="AQ611" s="53"/>
      <c r="AR611" s="53"/>
      <c r="AS611" s="53"/>
      <c r="AT611" s="53"/>
      <c r="AU611" s="53"/>
      <c r="AV611" s="53"/>
      <c r="AW611" s="53"/>
      <c r="AX611" s="53"/>
      <c r="AY611" s="53"/>
      <c r="AZ611" s="53"/>
      <c r="BA611" s="53"/>
      <c r="BB611" s="53"/>
      <c r="BC611" s="53"/>
      <c r="BD611" s="53"/>
      <c r="BE611" s="53"/>
      <c r="BF611" s="53"/>
      <c r="BG611" s="53"/>
      <c r="BH611" s="53"/>
      <c r="BI611" s="53"/>
      <c r="BJ611" s="53"/>
      <c r="BK611" s="53"/>
      <c r="BL611" s="53"/>
      <c r="BM611" s="53"/>
      <c r="BN611" s="53"/>
      <c r="BO611" s="53"/>
      <c r="BP611" s="53"/>
      <c r="BQ611" s="53"/>
      <c r="BR611" s="53"/>
      <c r="BS611" s="53"/>
      <c r="BT611" s="53"/>
      <c r="BU611" s="53"/>
      <c r="BV611" s="53"/>
      <c r="BW611" s="53"/>
      <c r="BX611" s="53"/>
      <c r="BY611" s="53"/>
      <c r="BZ611" s="53"/>
      <c r="CA611" s="53"/>
      <c r="CB611" s="53"/>
      <c r="CC611" s="53"/>
      <c r="CD611" s="53"/>
      <c r="CE611" s="53"/>
      <c r="CF611" s="53"/>
      <c r="CG611" s="53"/>
      <c r="CH611" s="53"/>
      <c r="CI611" s="53"/>
      <c r="CJ611" s="53"/>
      <c r="CK611" s="53"/>
      <c r="CL611" s="53"/>
      <c r="CM611" s="53"/>
      <c r="CN611" s="53"/>
      <c r="CO611" s="53"/>
      <c r="CP611" s="53"/>
      <c r="CQ611" s="53"/>
      <c r="CR611" s="53"/>
      <c r="CS611" s="53"/>
      <c r="CT611" s="53"/>
      <c r="CU611" s="53"/>
      <c r="CV611" s="53"/>
      <c r="CW611" s="53"/>
      <c r="CX611" s="53"/>
      <c r="CY611" s="53"/>
      <c r="CZ611" s="53"/>
      <c r="DA611" s="53"/>
      <c r="DB611" s="53"/>
      <c r="DC611" s="53"/>
      <c r="DD611" s="53"/>
      <c r="DE611" s="53"/>
      <c r="DF611" s="53"/>
      <c r="DG611" s="53"/>
      <c r="DH611" s="53"/>
      <c r="DI611" s="53"/>
      <c r="DJ611" s="53"/>
      <c r="DK611" s="53"/>
      <c r="DL611" s="53"/>
      <c r="DM611" s="53"/>
      <c r="DN611" s="53"/>
      <c r="DO611" s="53"/>
      <c r="DP611" s="53"/>
      <c r="DQ611" s="53"/>
      <c r="DR611" s="53"/>
      <c r="DS611" s="53"/>
      <c r="DT611" s="53"/>
      <c r="DU611" s="53"/>
      <c r="DV611" s="53"/>
      <c r="DW611" s="53"/>
      <c r="DX611" s="53"/>
      <c r="DY611" s="53"/>
      <c r="DZ611" s="53"/>
      <c r="EA611" s="53"/>
      <c r="EB611" s="53"/>
      <c r="EC611" s="53"/>
      <c r="ED611" s="53"/>
      <c r="EE611" s="53"/>
      <c r="EF611" s="53"/>
      <c r="EG611" s="53"/>
      <c r="EH611" s="53"/>
      <c r="EI611" s="53"/>
      <c r="EJ611" s="53"/>
      <c r="EK611" s="53"/>
      <c r="EL611" s="53"/>
      <c r="EM611" s="53"/>
      <c r="EN611" s="53"/>
      <c r="EO611" s="53"/>
      <c r="EP611" s="53"/>
      <c r="EQ611" s="53"/>
      <c r="ER611" s="53"/>
      <c r="ES611" s="53"/>
      <c r="ET611" s="53"/>
      <c r="EU611" s="53"/>
      <c r="EV611" s="53"/>
      <c r="EW611" s="53"/>
      <c r="EX611" s="53"/>
      <c r="EY611" s="53"/>
      <c r="EZ611" s="53"/>
      <c r="FA611" s="53"/>
    </row>
    <row r="612" customFormat="1" spans="1:157">
      <c r="A612" s="53"/>
      <c r="B612" s="57" t="s">
        <v>16</v>
      </c>
      <c r="C612" s="57" t="s">
        <v>1675</v>
      </c>
      <c r="D612" s="57" t="s">
        <v>27</v>
      </c>
      <c r="E612" s="57" t="s">
        <v>1676</v>
      </c>
      <c r="F612" s="57" t="s">
        <v>1677</v>
      </c>
      <c r="G612" s="59" t="s">
        <v>25</v>
      </c>
      <c r="H612" s="59">
        <v>481</v>
      </c>
      <c r="I612" s="66">
        <v>2.637336</v>
      </c>
      <c r="J612" s="66">
        <f>I612*22.47%+I612</f>
        <v>3.2299453992</v>
      </c>
      <c r="K612" s="66">
        <f>J612*H612</f>
        <v>1553.6037370152</v>
      </c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  <c r="AA612" s="53"/>
      <c r="AB612" s="53"/>
      <c r="AC612" s="53"/>
      <c r="AD612" s="53"/>
      <c r="AE612" s="53"/>
      <c r="AF612" s="53"/>
      <c r="AG612" s="53"/>
      <c r="AH612" s="53"/>
      <c r="AI612" s="53"/>
      <c r="AJ612" s="53"/>
      <c r="AK612" s="53"/>
      <c r="AL612" s="53"/>
      <c r="AM612" s="53"/>
      <c r="AN612" s="53"/>
      <c r="AO612" s="53"/>
      <c r="AP612" s="53"/>
      <c r="AQ612" s="53"/>
      <c r="AR612" s="53"/>
      <c r="AS612" s="53"/>
      <c r="AT612" s="53"/>
      <c r="AU612" s="53"/>
      <c r="AV612" s="53"/>
      <c r="AW612" s="53"/>
      <c r="AX612" s="53"/>
      <c r="AY612" s="53"/>
      <c r="AZ612" s="53"/>
      <c r="BA612" s="53"/>
      <c r="BB612" s="53"/>
      <c r="BC612" s="53"/>
      <c r="BD612" s="53"/>
      <c r="BE612" s="53"/>
      <c r="BF612" s="53"/>
      <c r="BG612" s="53"/>
      <c r="BH612" s="53"/>
      <c r="BI612" s="53"/>
      <c r="BJ612" s="53"/>
      <c r="BK612" s="53"/>
      <c r="BL612" s="53"/>
      <c r="BM612" s="53"/>
      <c r="BN612" s="53"/>
      <c r="BO612" s="53"/>
      <c r="BP612" s="53"/>
      <c r="BQ612" s="53"/>
      <c r="BR612" s="53"/>
      <c r="BS612" s="53"/>
      <c r="BT612" s="53"/>
      <c r="BU612" s="53"/>
      <c r="BV612" s="53"/>
      <c r="BW612" s="53"/>
      <c r="BX612" s="53"/>
      <c r="BY612" s="53"/>
      <c r="BZ612" s="53"/>
      <c r="CA612" s="53"/>
      <c r="CB612" s="53"/>
      <c r="CC612" s="53"/>
      <c r="CD612" s="53"/>
      <c r="CE612" s="53"/>
      <c r="CF612" s="53"/>
      <c r="CG612" s="53"/>
      <c r="CH612" s="53"/>
      <c r="CI612" s="53"/>
      <c r="CJ612" s="53"/>
      <c r="CK612" s="53"/>
      <c r="CL612" s="53"/>
      <c r="CM612" s="53"/>
      <c r="CN612" s="53"/>
      <c r="CO612" s="53"/>
      <c r="CP612" s="53"/>
      <c r="CQ612" s="53"/>
      <c r="CR612" s="53"/>
      <c r="CS612" s="53"/>
      <c r="CT612" s="53"/>
      <c r="CU612" s="53"/>
      <c r="CV612" s="53"/>
      <c r="CW612" s="53"/>
      <c r="CX612" s="53"/>
      <c r="CY612" s="53"/>
      <c r="CZ612" s="53"/>
      <c r="DA612" s="53"/>
      <c r="DB612" s="53"/>
      <c r="DC612" s="53"/>
      <c r="DD612" s="53"/>
      <c r="DE612" s="53"/>
      <c r="DF612" s="53"/>
      <c r="DG612" s="53"/>
      <c r="DH612" s="53"/>
      <c r="DI612" s="53"/>
      <c r="DJ612" s="53"/>
      <c r="DK612" s="53"/>
      <c r="DL612" s="53"/>
      <c r="DM612" s="53"/>
      <c r="DN612" s="53"/>
      <c r="DO612" s="53"/>
      <c r="DP612" s="53"/>
      <c r="DQ612" s="53"/>
      <c r="DR612" s="53"/>
      <c r="DS612" s="53"/>
      <c r="DT612" s="53"/>
      <c r="DU612" s="53"/>
      <c r="DV612" s="53"/>
      <c r="DW612" s="53"/>
      <c r="DX612" s="53"/>
      <c r="DY612" s="53"/>
      <c r="DZ612" s="53"/>
      <c r="EA612" s="53"/>
      <c r="EB612" s="53"/>
      <c r="EC612" s="53"/>
      <c r="ED612" s="53"/>
      <c r="EE612" s="53"/>
      <c r="EF612" s="53"/>
      <c r="EG612" s="53"/>
      <c r="EH612" s="53"/>
      <c r="EI612" s="53"/>
      <c r="EJ612" s="53"/>
      <c r="EK612" s="53"/>
      <c r="EL612" s="53"/>
      <c r="EM612" s="53"/>
      <c r="EN612" s="53"/>
      <c r="EO612" s="53"/>
      <c r="EP612" s="53"/>
      <c r="EQ612" s="53"/>
      <c r="ER612" s="53"/>
      <c r="ES612" s="53"/>
      <c r="ET612" s="53"/>
      <c r="EU612" s="53"/>
      <c r="EV612" s="53"/>
      <c r="EW612" s="53"/>
      <c r="EX612" s="53"/>
      <c r="EY612" s="53"/>
      <c r="EZ612" s="53"/>
      <c r="FA612" s="53"/>
    </row>
    <row r="613" customFormat="1" spans="1:157">
      <c r="A613" s="53"/>
      <c r="B613" s="57" t="s">
        <v>16</v>
      </c>
      <c r="C613" s="57" t="s">
        <v>1678</v>
      </c>
      <c r="D613" s="57" t="s">
        <v>27</v>
      </c>
      <c r="E613" s="57" t="s">
        <v>1347</v>
      </c>
      <c r="F613" s="57" t="s">
        <v>1348</v>
      </c>
      <c r="G613" s="59" t="s">
        <v>25</v>
      </c>
      <c r="H613" s="59">
        <v>593</v>
      </c>
      <c r="I613" s="66">
        <v>0.767832</v>
      </c>
      <c r="J613" s="66">
        <f>I613*22.47%+I613</f>
        <v>0.9403638504</v>
      </c>
      <c r="K613" s="66">
        <f>J613*H613</f>
        <v>557.6357632872</v>
      </c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  <c r="AA613" s="53"/>
      <c r="AB613" s="53"/>
      <c r="AC613" s="53"/>
      <c r="AD613" s="53"/>
      <c r="AE613" s="53"/>
      <c r="AF613" s="53"/>
      <c r="AG613" s="53"/>
      <c r="AH613" s="53"/>
      <c r="AI613" s="53"/>
      <c r="AJ613" s="53"/>
      <c r="AK613" s="53"/>
      <c r="AL613" s="53"/>
      <c r="AM613" s="53"/>
      <c r="AN613" s="53"/>
      <c r="AO613" s="53"/>
      <c r="AP613" s="53"/>
      <c r="AQ613" s="53"/>
      <c r="AR613" s="53"/>
      <c r="AS613" s="53"/>
      <c r="AT613" s="53"/>
      <c r="AU613" s="53"/>
      <c r="AV613" s="53"/>
      <c r="AW613" s="53"/>
      <c r="AX613" s="53"/>
      <c r="AY613" s="53"/>
      <c r="AZ613" s="53"/>
      <c r="BA613" s="53"/>
      <c r="BB613" s="53"/>
      <c r="BC613" s="53"/>
      <c r="BD613" s="53"/>
      <c r="BE613" s="53"/>
      <c r="BF613" s="53"/>
      <c r="BG613" s="53"/>
      <c r="BH613" s="53"/>
      <c r="BI613" s="53"/>
      <c r="BJ613" s="53"/>
      <c r="BK613" s="53"/>
      <c r="BL613" s="53"/>
      <c r="BM613" s="53"/>
      <c r="BN613" s="53"/>
      <c r="BO613" s="53"/>
      <c r="BP613" s="53"/>
      <c r="BQ613" s="53"/>
      <c r="BR613" s="53"/>
      <c r="BS613" s="53"/>
      <c r="BT613" s="53"/>
      <c r="BU613" s="53"/>
      <c r="BV613" s="53"/>
      <c r="BW613" s="53"/>
      <c r="BX613" s="53"/>
      <c r="BY613" s="53"/>
      <c r="BZ613" s="53"/>
      <c r="CA613" s="53"/>
      <c r="CB613" s="53"/>
      <c r="CC613" s="53"/>
      <c r="CD613" s="53"/>
      <c r="CE613" s="53"/>
      <c r="CF613" s="53"/>
      <c r="CG613" s="53"/>
      <c r="CH613" s="53"/>
      <c r="CI613" s="53"/>
      <c r="CJ613" s="53"/>
      <c r="CK613" s="53"/>
      <c r="CL613" s="53"/>
      <c r="CM613" s="53"/>
      <c r="CN613" s="53"/>
      <c r="CO613" s="53"/>
      <c r="CP613" s="53"/>
      <c r="CQ613" s="53"/>
      <c r="CR613" s="53"/>
      <c r="CS613" s="53"/>
      <c r="CT613" s="53"/>
      <c r="CU613" s="53"/>
      <c r="CV613" s="53"/>
      <c r="CW613" s="53"/>
      <c r="CX613" s="53"/>
      <c r="CY613" s="53"/>
      <c r="CZ613" s="53"/>
      <c r="DA613" s="53"/>
      <c r="DB613" s="53"/>
      <c r="DC613" s="53"/>
      <c r="DD613" s="53"/>
      <c r="DE613" s="53"/>
      <c r="DF613" s="53"/>
      <c r="DG613" s="53"/>
      <c r="DH613" s="53"/>
      <c r="DI613" s="53"/>
      <c r="DJ613" s="53"/>
      <c r="DK613" s="53"/>
      <c r="DL613" s="53"/>
      <c r="DM613" s="53"/>
      <c r="DN613" s="53"/>
      <c r="DO613" s="53"/>
      <c r="DP613" s="53"/>
      <c r="DQ613" s="53"/>
      <c r="DR613" s="53"/>
      <c r="DS613" s="53"/>
      <c r="DT613" s="53"/>
      <c r="DU613" s="53"/>
      <c r="DV613" s="53"/>
      <c r="DW613" s="53"/>
      <c r="DX613" s="53"/>
      <c r="DY613" s="53"/>
      <c r="DZ613" s="53"/>
      <c r="EA613" s="53"/>
      <c r="EB613" s="53"/>
      <c r="EC613" s="53"/>
      <c r="ED613" s="53"/>
      <c r="EE613" s="53"/>
      <c r="EF613" s="53"/>
      <c r="EG613" s="53"/>
      <c r="EH613" s="53"/>
      <c r="EI613" s="53"/>
      <c r="EJ613" s="53"/>
      <c r="EK613" s="53"/>
      <c r="EL613" s="53"/>
      <c r="EM613" s="53"/>
      <c r="EN613" s="53"/>
      <c r="EO613" s="53"/>
      <c r="EP613" s="53"/>
      <c r="EQ613" s="53"/>
      <c r="ER613" s="53"/>
      <c r="ES613" s="53"/>
      <c r="ET613" s="53"/>
      <c r="EU613" s="53"/>
      <c r="EV613" s="53"/>
      <c r="EW613" s="53"/>
      <c r="EX613" s="53"/>
      <c r="EY613" s="53"/>
      <c r="EZ613" s="53"/>
      <c r="FA613" s="53"/>
    </row>
    <row r="614" customFormat="1" spans="1:157">
      <c r="A614" s="53"/>
      <c r="B614" s="57" t="s">
        <v>16</v>
      </c>
      <c r="C614" s="57" t="s">
        <v>1679</v>
      </c>
      <c r="D614" s="57" t="s">
        <v>14</v>
      </c>
      <c r="E614" s="58" t="s">
        <v>1680</v>
      </c>
      <c r="F614" s="57" t="s">
        <v>1681</v>
      </c>
      <c r="G614" s="59" t="s">
        <v>98</v>
      </c>
      <c r="H614" s="59">
        <v>39.24</v>
      </c>
      <c r="I614" s="66">
        <v>9.77</v>
      </c>
      <c r="J614" s="66">
        <v>11.96</v>
      </c>
      <c r="K614" s="66">
        <v>469.31</v>
      </c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  <c r="AA614" s="53"/>
      <c r="AB614" s="53"/>
      <c r="AC614" s="53"/>
      <c r="AD614" s="53"/>
      <c r="AE614" s="53"/>
      <c r="AF614" s="53"/>
      <c r="AG614" s="53"/>
      <c r="AH614" s="53"/>
      <c r="AI614" s="53"/>
      <c r="AJ614" s="53"/>
      <c r="AK614" s="53"/>
      <c r="AL614" s="53"/>
      <c r="AM614" s="53"/>
      <c r="AN614" s="53"/>
      <c r="AO614" s="53"/>
      <c r="AP614" s="53"/>
      <c r="AQ614" s="53"/>
      <c r="AR614" s="53"/>
      <c r="AS614" s="53"/>
      <c r="AT614" s="53"/>
      <c r="AU614" s="53"/>
      <c r="AV614" s="53"/>
      <c r="AW614" s="53"/>
      <c r="AX614" s="53"/>
      <c r="AY614" s="53"/>
      <c r="AZ614" s="53"/>
      <c r="BA614" s="53"/>
      <c r="BB614" s="53"/>
      <c r="BC614" s="53"/>
      <c r="BD614" s="53"/>
      <c r="BE614" s="53"/>
      <c r="BF614" s="53"/>
      <c r="BG614" s="53"/>
      <c r="BH614" s="53"/>
      <c r="BI614" s="53"/>
      <c r="BJ614" s="53"/>
      <c r="BK614" s="53"/>
      <c r="BL614" s="53"/>
      <c r="BM614" s="53"/>
      <c r="BN614" s="53"/>
      <c r="BO614" s="53"/>
      <c r="BP614" s="53"/>
      <c r="BQ614" s="53"/>
      <c r="BR614" s="53"/>
      <c r="BS614" s="53"/>
      <c r="BT614" s="53"/>
      <c r="BU614" s="53"/>
      <c r="BV614" s="53"/>
      <c r="BW614" s="53"/>
      <c r="BX614" s="53"/>
      <c r="BY614" s="53"/>
      <c r="BZ614" s="53"/>
      <c r="CA614" s="53"/>
      <c r="CB614" s="53"/>
      <c r="CC614" s="53"/>
      <c r="CD614" s="53"/>
      <c r="CE614" s="53"/>
      <c r="CF614" s="53"/>
      <c r="CG614" s="53"/>
      <c r="CH614" s="53"/>
      <c r="CI614" s="53"/>
      <c r="CJ614" s="53"/>
      <c r="CK614" s="53"/>
      <c r="CL614" s="53"/>
      <c r="CM614" s="53"/>
      <c r="CN614" s="53"/>
      <c r="CO614" s="53"/>
      <c r="CP614" s="53"/>
      <c r="CQ614" s="53"/>
      <c r="CR614" s="53"/>
      <c r="CS614" s="53"/>
      <c r="CT614" s="53"/>
      <c r="CU614" s="53"/>
      <c r="CV614" s="53"/>
      <c r="CW614" s="53"/>
      <c r="CX614" s="53"/>
      <c r="CY614" s="53"/>
      <c r="CZ614" s="53"/>
      <c r="DA614" s="53"/>
      <c r="DB614" s="53"/>
      <c r="DC614" s="53"/>
      <c r="DD614" s="53"/>
      <c r="DE614" s="53"/>
      <c r="DF614" s="53"/>
      <c r="DG614" s="53"/>
      <c r="DH614" s="53"/>
      <c r="DI614" s="53"/>
      <c r="DJ614" s="53"/>
      <c r="DK614" s="53"/>
      <c r="DL614" s="53"/>
      <c r="DM614" s="53"/>
      <c r="DN614" s="53"/>
      <c r="DO614" s="53"/>
      <c r="DP614" s="53"/>
      <c r="DQ614" s="53"/>
      <c r="DR614" s="53"/>
      <c r="DS614" s="53"/>
      <c r="DT614" s="53"/>
      <c r="DU614" s="53"/>
      <c r="DV614" s="53"/>
      <c r="DW614" s="53"/>
      <c r="DX614" s="53"/>
      <c r="DY614" s="53"/>
      <c r="DZ614" s="53"/>
      <c r="EA614" s="53"/>
      <c r="EB614" s="53"/>
      <c r="EC614" s="53"/>
      <c r="ED614" s="53"/>
      <c r="EE614" s="53"/>
      <c r="EF614" s="53"/>
      <c r="EG614" s="53"/>
      <c r="EH614" s="53"/>
      <c r="EI614" s="53"/>
      <c r="EJ614" s="53"/>
      <c r="EK614" s="53"/>
      <c r="EL614" s="53"/>
      <c r="EM614" s="53"/>
      <c r="EN614" s="53"/>
      <c r="EO614" s="53"/>
      <c r="EP614" s="53"/>
      <c r="EQ614" s="53"/>
      <c r="ER614" s="53"/>
      <c r="ES614" s="53"/>
      <c r="ET614" s="53"/>
      <c r="EU614" s="53"/>
      <c r="EV614" s="53"/>
      <c r="EW614" s="53"/>
      <c r="EX614" s="53"/>
      <c r="EY614" s="53"/>
      <c r="EZ614" s="53"/>
      <c r="FA614" s="53"/>
    </row>
    <row r="615" customFormat="1" spans="1:157">
      <c r="A615" s="53"/>
      <c r="B615" s="57" t="s">
        <v>16</v>
      </c>
      <c r="C615" s="57" t="s">
        <v>1682</v>
      </c>
      <c r="D615" s="57" t="s">
        <v>14</v>
      </c>
      <c r="E615" s="58" t="s">
        <v>1683</v>
      </c>
      <c r="F615" s="57" t="s">
        <v>1684</v>
      </c>
      <c r="G615" s="59" t="s">
        <v>25</v>
      </c>
      <c r="H615" s="59">
        <v>65</v>
      </c>
      <c r="I615" s="66">
        <v>24.05</v>
      </c>
      <c r="J615" s="66">
        <v>29.45</v>
      </c>
      <c r="K615" s="66">
        <v>1914.25</v>
      </c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  <c r="AA615" s="53"/>
      <c r="AB615" s="53"/>
      <c r="AC615" s="53"/>
      <c r="AD615" s="53"/>
      <c r="AE615" s="53"/>
      <c r="AF615" s="53"/>
      <c r="AG615" s="53"/>
      <c r="AH615" s="53"/>
      <c r="AI615" s="53"/>
      <c r="AJ615" s="53"/>
      <c r="AK615" s="53"/>
      <c r="AL615" s="53"/>
      <c r="AM615" s="53"/>
      <c r="AN615" s="53"/>
      <c r="AO615" s="53"/>
      <c r="AP615" s="53"/>
      <c r="AQ615" s="53"/>
      <c r="AR615" s="53"/>
      <c r="AS615" s="53"/>
      <c r="AT615" s="53"/>
      <c r="AU615" s="53"/>
      <c r="AV615" s="53"/>
      <c r="AW615" s="53"/>
      <c r="AX615" s="53"/>
      <c r="AY615" s="53"/>
      <c r="AZ615" s="53"/>
      <c r="BA615" s="53"/>
      <c r="BB615" s="53"/>
      <c r="BC615" s="53"/>
      <c r="BD615" s="53"/>
      <c r="BE615" s="53"/>
      <c r="BF615" s="53"/>
      <c r="BG615" s="53"/>
      <c r="BH615" s="53"/>
      <c r="BI615" s="53"/>
      <c r="BJ615" s="53"/>
      <c r="BK615" s="53"/>
      <c r="BL615" s="53"/>
      <c r="BM615" s="53"/>
      <c r="BN615" s="53"/>
      <c r="BO615" s="53"/>
      <c r="BP615" s="53"/>
      <c r="BQ615" s="53"/>
      <c r="BR615" s="53"/>
      <c r="BS615" s="53"/>
      <c r="BT615" s="53"/>
      <c r="BU615" s="53"/>
      <c r="BV615" s="53"/>
      <c r="BW615" s="53"/>
      <c r="BX615" s="53"/>
      <c r="BY615" s="53"/>
      <c r="BZ615" s="53"/>
      <c r="CA615" s="53"/>
      <c r="CB615" s="53"/>
      <c r="CC615" s="53"/>
      <c r="CD615" s="53"/>
      <c r="CE615" s="53"/>
      <c r="CF615" s="53"/>
      <c r="CG615" s="53"/>
      <c r="CH615" s="53"/>
      <c r="CI615" s="53"/>
      <c r="CJ615" s="53"/>
      <c r="CK615" s="53"/>
      <c r="CL615" s="53"/>
      <c r="CM615" s="53"/>
      <c r="CN615" s="53"/>
      <c r="CO615" s="53"/>
      <c r="CP615" s="53"/>
      <c r="CQ615" s="53"/>
      <c r="CR615" s="53"/>
      <c r="CS615" s="53"/>
      <c r="CT615" s="53"/>
      <c r="CU615" s="53"/>
      <c r="CV615" s="53"/>
      <c r="CW615" s="53"/>
      <c r="CX615" s="53"/>
      <c r="CY615" s="53"/>
      <c r="CZ615" s="53"/>
      <c r="DA615" s="53"/>
      <c r="DB615" s="53"/>
      <c r="DC615" s="53"/>
      <c r="DD615" s="53"/>
      <c r="DE615" s="53"/>
      <c r="DF615" s="53"/>
      <c r="DG615" s="53"/>
      <c r="DH615" s="53"/>
      <c r="DI615" s="53"/>
      <c r="DJ615" s="53"/>
      <c r="DK615" s="53"/>
      <c r="DL615" s="53"/>
      <c r="DM615" s="53"/>
      <c r="DN615" s="53"/>
      <c r="DO615" s="53"/>
      <c r="DP615" s="53"/>
      <c r="DQ615" s="53"/>
      <c r="DR615" s="53"/>
      <c r="DS615" s="53"/>
      <c r="DT615" s="53"/>
      <c r="DU615" s="53"/>
      <c r="DV615" s="53"/>
      <c r="DW615" s="53"/>
      <c r="DX615" s="53"/>
      <c r="DY615" s="53"/>
      <c r="DZ615" s="53"/>
      <c r="EA615" s="53"/>
      <c r="EB615" s="53"/>
      <c r="EC615" s="53"/>
      <c r="ED615" s="53"/>
      <c r="EE615" s="53"/>
      <c r="EF615" s="53"/>
      <c r="EG615" s="53"/>
      <c r="EH615" s="53"/>
      <c r="EI615" s="53"/>
      <c r="EJ615" s="53"/>
      <c r="EK615" s="53"/>
      <c r="EL615" s="53"/>
      <c r="EM615" s="53"/>
      <c r="EN615" s="53"/>
      <c r="EO615" s="53"/>
      <c r="EP615" s="53"/>
      <c r="EQ615" s="53"/>
      <c r="ER615" s="53"/>
      <c r="ES615" s="53"/>
      <c r="ET615" s="53"/>
      <c r="EU615" s="53"/>
      <c r="EV615" s="53"/>
      <c r="EW615" s="53"/>
      <c r="EX615" s="53"/>
      <c r="EY615" s="53"/>
      <c r="EZ615" s="53"/>
      <c r="FA615" s="53"/>
    </row>
    <row r="616" spans="2:11">
      <c r="B616" s="50" t="s">
        <v>72</v>
      </c>
      <c r="C616" s="50" t="s">
        <v>1685</v>
      </c>
      <c r="D616" s="50" t="s">
        <v>14</v>
      </c>
      <c r="E616" s="51"/>
      <c r="F616" s="50" t="s">
        <v>1686</v>
      </c>
      <c r="G616" s="52" t="s">
        <v>11</v>
      </c>
      <c r="H616" s="52">
        <v>0</v>
      </c>
      <c r="I616" s="64">
        <v>0</v>
      </c>
      <c r="J616" s="64">
        <f>I616*22.47%+I616</f>
        <v>0</v>
      </c>
      <c r="K616" s="64">
        <f>SUM(K617:K619)</f>
        <v>5161.591887788</v>
      </c>
    </row>
    <row r="617" customFormat="1" spans="1:157">
      <c r="A617" s="53"/>
      <c r="B617" s="57" t="s">
        <v>16</v>
      </c>
      <c r="C617" s="57" t="s">
        <v>1687</v>
      </c>
      <c r="D617" s="57" t="s">
        <v>27</v>
      </c>
      <c r="E617" s="57" t="s">
        <v>1688</v>
      </c>
      <c r="F617" s="57" t="s">
        <v>1689</v>
      </c>
      <c r="G617" s="59" t="s">
        <v>25</v>
      </c>
      <c r="H617" s="59">
        <v>5</v>
      </c>
      <c r="I617" s="66">
        <v>346.125312</v>
      </c>
      <c r="J617" s="66">
        <f>I617*22.47%+I617</f>
        <v>423.8996696064</v>
      </c>
      <c r="K617" s="66">
        <f>J617*H617</f>
        <v>2119.498348032</v>
      </c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  <c r="AA617" s="53"/>
      <c r="AB617" s="53"/>
      <c r="AC617" s="53"/>
      <c r="AD617" s="53"/>
      <c r="AE617" s="53"/>
      <c r="AF617" s="53"/>
      <c r="AG617" s="53"/>
      <c r="AH617" s="53"/>
      <c r="AI617" s="53"/>
      <c r="AJ617" s="53"/>
      <c r="AK617" s="53"/>
      <c r="AL617" s="53"/>
      <c r="AM617" s="53"/>
      <c r="AN617" s="53"/>
      <c r="AO617" s="53"/>
      <c r="AP617" s="53"/>
      <c r="AQ617" s="53"/>
      <c r="AR617" s="53"/>
      <c r="AS617" s="53"/>
      <c r="AT617" s="53"/>
      <c r="AU617" s="53"/>
      <c r="AV617" s="53"/>
      <c r="AW617" s="53"/>
      <c r="AX617" s="53"/>
      <c r="AY617" s="53"/>
      <c r="AZ617" s="53"/>
      <c r="BA617" s="53"/>
      <c r="BB617" s="53"/>
      <c r="BC617" s="53"/>
      <c r="BD617" s="53"/>
      <c r="BE617" s="53"/>
      <c r="BF617" s="53"/>
      <c r="BG617" s="53"/>
      <c r="BH617" s="53"/>
      <c r="BI617" s="53"/>
      <c r="BJ617" s="53"/>
      <c r="BK617" s="53"/>
      <c r="BL617" s="53"/>
      <c r="BM617" s="53"/>
      <c r="BN617" s="53"/>
      <c r="BO617" s="53"/>
      <c r="BP617" s="53"/>
      <c r="BQ617" s="53"/>
      <c r="BR617" s="53"/>
      <c r="BS617" s="53"/>
      <c r="BT617" s="53"/>
      <c r="BU617" s="53"/>
      <c r="BV617" s="53"/>
      <c r="BW617" s="53"/>
      <c r="BX617" s="53"/>
      <c r="BY617" s="53"/>
      <c r="BZ617" s="53"/>
      <c r="CA617" s="53"/>
      <c r="CB617" s="53"/>
      <c r="CC617" s="53"/>
      <c r="CD617" s="53"/>
      <c r="CE617" s="53"/>
      <c r="CF617" s="53"/>
      <c r="CG617" s="53"/>
      <c r="CH617" s="53"/>
      <c r="CI617" s="53"/>
      <c r="CJ617" s="53"/>
      <c r="CK617" s="53"/>
      <c r="CL617" s="53"/>
      <c r="CM617" s="53"/>
      <c r="CN617" s="53"/>
      <c r="CO617" s="53"/>
      <c r="CP617" s="53"/>
      <c r="CQ617" s="53"/>
      <c r="CR617" s="53"/>
      <c r="CS617" s="53"/>
      <c r="CT617" s="53"/>
      <c r="CU617" s="53"/>
      <c r="CV617" s="53"/>
      <c r="CW617" s="53"/>
      <c r="CX617" s="53"/>
      <c r="CY617" s="53"/>
      <c r="CZ617" s="53"/>
      <c r="DA617" s="53"/>
      <c r="DB617" s="53"/>
      <c r="DC617" s="53"/>
      <c r="DD617" s="53"/>
      <c r="DE617" s="53"/>
      <c r="DF617" s="53"/>
      <c r="DG617" s="53"/>
      <c r="DH617" s="53"/>
      <c r="DI617" s="53"/>
      <c r="DJ617" s="53"/>
      <c r="DK617" s="53"/>
      <c r="DL617" s="53"/>
      <c r="DM617" s="53"/>
      <c r="DN617" s="53"/>
      <c r="DO617" s="53"/>
      <c r="DP617" s="53"/>
      <c r="DQ617" s="53"/>
      <c r="DR617" s="53"/>
      <c r="DS617" s="53"/>
      <c r="DT617" s="53"/>
      <c r="DU617" s="53"/>
      <c r="DV617" s="53"/>
      <c r="DW617" s="53"/>
      <c r="DX617" s="53"/>
      <c r="DY617" s="53"/>
      <c r="DZ617" s="53"/>
      <c r="EA617" s="53"/>
      <c r="EB617" s="53"/>
      <c r="EC617" s="53"/>
      <c r="ED617" s="53"/>
      <c r="EE617" s="53"/>
      <c r="EF617" s="53"/>
      <c r="EG617" s="53"/>
      <c r="EH617" s="53"/>
      <c r="EI617" s="53"/>
      <c r="EJ617" s="53"/>
      <c r="EK617" s="53"/>
      <c r="EL617" s="53"/>
      <c r="EM617" s="53"/>
      <c r="EN617" s="53"/>
      <c r="EO617" s="53"/>
      <c r="EP617" s="53"/>
      <c r="EQ617" s="53"/>
      <c r="ER617" s="53"/>
      <c r="ES617" s="53"/>
      <c r="ET617" s="53"/>
      <c r="EU617" s="53"/>
      <c r="EV617" s="53"/>
      <c r="EW617" s="53"/>
      <c r="EX617" s="53"/>
      <c r="EY617" s="53"/>
      <c r="EZ617" s="53"/>
      <c r="FA617" s="53"/>
    </row>
    <row r="618" customFormat="1" spans="1:157">
      <c r="A618" s="53"/>
      <c r="B618" s="57" t="s">
        <v>16</v>
      </c>
      <c r="C618" s="57" t="s">
        <v>1690</v>
      </c>
      <c r="D618" s="57" t="s">
        <v>14</v>
      </c>
      <c r="E618" s="58" t="s">
        <v>1691</v>
      </c>
      <c r="F618" s="57" t="s">
        <v>1692</v>
      </c>
      <c r="G618" s="59" t="s">
        <v>25</v>
      </c>
      <c r="H618" s="59">
        <v>4</v>
      </c>
      <c r="I618" s="66">
        <v>388.6</v>
      </c>
      <c r="J618" s="66">
        <v>475.91</v>
      </c>
      <c r="K618" s="66">
        <v>1903.64</v>
      </c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  <c r="AA618" s="53"/>
      <c r="AB618" s="53"/>
      <c r="AC618" s="53"/>
      <c r="AD618" s="53"/>
      <c r="AE618" s="53"/>
      <c r="AF618" s="53"/>
      <c r="AG618" s="53"/>
      <c r="AH618" s="53"/>
      <c r="AI618" s="53"/>
      <c r="AJ618" s="53"/>
      <c r="AK618" s="53"/>
      <c r="AL618" s="53"/>
      <c r="AM618" s="53"/>
      <c r="AN618" s="53"/>
      <c r="AO618" s="53"/>
      <c r="AP618" s="53"/>
      <c r="AQ618" s="53"/>
      <c r="AR618" s="53"/>
      <c r="AS618" s="53"/>
      <c r="AT618" s="53"/>
      <c r="AU618" s="53"/>
      <c r="AV618" s="53"/>
      <c r="AW618" s="53"/>
      <c r="AX618" s="53"/>
      <c r="AY618" s="53"/>
      <c r="AZ618" s="53"/>
      <c r="BA618" s="53"/>
      <c r="BB618" s="53"/>
      <c r="BC618" s="53"/>
      <c r="BD618" s="53"/>
      <c r="BE618" s="53"/>
      <c r="BF618" s="53"/>
      <c r="BG618" s="53"/>
      <c r="BH618" s="53"/>
      <c r="BI618" s="53"/>
      <c r="BJ618" s="53"/>
      <c r="BK618" s="53"/>
      <c r="BL618" s="53"/>
      <c r="BM618" s="53"/>
      <c r="BN618" s="53"/>
      <c r="BO618" s="53"/>
      <c r="BP618" s="53"/>
      <c r="BQ618" s="53"/>
      <c r="BR618" s="53"/>
      <c r="BS618" s="53"/>
      <c r="BT618" s="53"/>
      <c r="BU618" s="53"/>
      <c r="BV618" s="53"/>
      <c r="BW618" s="53"/>
      <c r="BX618" s="53"/>
      <c r="BY618" s="53"/>
      <c r="BZ618" s="53"/>
      <c r="CA618" s="53"/>
      <c r="CB618" s="53"/>
      <c r="CC618" s="53"/>
      <c r="CD618" s="53"/>
      <c r="CE618" s="53"/>
      <c r="CF618" s="53"/>
      <c r="CG618" s="53"/>
      <c r="CH618" s="53"/>
      <c r="CI618" s="53"/>
      <c r="CJ618" s="53"/>
      <c r="CK618" s="53"/>
      <c r="CL618" s="53"/>
      <c r="CM618" s="53"/>
      <c r="CN618" s="53"/>
      <c r="CO618" s="53"/>
      <c r="CP618" s="53"/>
      <c r="CQ618" s="53"/>
      <c r="CR618" s="53"/>
      <c r="CS618" s="53"/>
      <c r="CT618" s="53"/>
      <c r="CU618" s="53"/>
      <c r="CV618" s="53"/>
      <c r="CW618" s="53"/>
      <c r="CX618" s="53"/>
      <c r="CY618" s="53"/>
      <c r="CZ618" s="53"/>
      <c r="DA618" s="53"/>
      <c r="DB618" s="53"/>
      <c r="DC618" s="53"/>
      <c r="DD618" s="53"/>
      <c r="DE618" s="53"/>
      <c r="DF618" s="53"/>
      <c r="DG618" s="53"/>
      <c r="DH618" s="53"/>
      <c r="DI618" s="53"/>
      <c r="DJ618" s="53"/>
      <c r="DK618" s="53"/>
      <c r="DL618" s="53"/>
      <c r="DM618" s="53"/>
      <c r="DN618" s="53"/>
      <c r="DO618" s="53"/>
      <c r="DP618" s="53"/>
      <c r="DQ618" s="53"/>
      <c r="DR618" s="53"/>
      <c r="DS618" s="53"/>
      <c r="DT618" s="53"/>
      <c r="DU618" s="53"/>
      <c r="DV618" s="53"/>
      <c r="DW618" s="53"/>
      <c r="DX618" s="53"/>
      <c r="DY618" s="53"/>
      <c r="DZ618" s="53"/>
      <c r="EA618" s="53"/>
      <c r="EB618" s="53"/>
      <c r="EC618" s="53"/>
      <c r="ED618" s="53"/>
      <c r="EE618" s="53"/>
      <c r="EF618" s="53"/>
      <c r="EG618" s="53"/>
      <c r="EH618" s="53"/>
      <c r="EI618" s="53"/>
      <c r="EJ618" s="53"/>
      <c r="EK618" s="53"/>
      <c r="EL618" s="53"/>
      <c r="EM618" s="53"/>
      <c r="EN618" s="53"/>
      <c r="EO618" s="53"/>
      <c r="EP618" s="53"/>
      <c r="EQ618" s="53"/>
      <c r="ER618" s="53"/>
      <c r="ES618" s="53"/>
      <c r="ET618" s="53"/>
      <c r="EU618" s="53"/>
      <c r="EV618" s="53"/>
      <c r="EW618" s="53"/>
      <c r="EX618" s="53"/>
      <c r="EY618" s="53"/>
      <c r="EZ618" s="53"/>
      <c r="FA618" s="53"/>
    </row>
    <row r="619" customFormat="1" spans="1:157">
      <c r="A619" s="53"/>
      <c r="B619" s="57" t="s">
        <v>16</v>
      </c>
      <c r="C619" s="57" t="s">
        <v>1693</v>
      </c>
      <c r="D619" s="57" t="s">
        <v>27</v>
      </c>
      <c r="E619" s="57" t="s">
        <v>1641</v>
      </c>
      <c r="F619" s="57" t="s">
        <v>1642</v>
      </c>
      <c r="G619" s="59" t="s">
        <v>25</v>
      </c>
      <c r="H619" s="59">
        <v>1</v>
      </c>
      <c r="I619" s="66">
        <v>929.57748</v>
      </c>
      <c r="J619" s="66">
        <f>I619*22.47%+I619</f>
        <v>1138.453539756</v>
      </c>
      <c r="K619" s="66">
        <f>J619*H619</f>
        <v>1138.453539756</v>
      </c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  <c r="AA619" s="53"/>
      <c r="AB619" s="53"/>
      <c r="AC619" s="53"/>
      <c r="AD619" s="53"/>
      <c r="AE619" s="53"/>
      <c r="AF619" s="53"/>
      <c r="AG619" s="53"/>
      <c r="AH619" s="53"/>
      <c r="AI619" s="53"/>
      <c r="AJ619" s="53"/>
      <c r="AK619" s="53"/>
      <c r="AL619" s="53"/>
      <c r="AM619" s="53"/>
      <c r="AN619" s="53"/>
      <c r="AO619" s="53"/>
      <c r="AP619" s="53"/>
      <c r="AQ619" s="53"/>
      <c r="AR619" s="53"/>
      <c r="AS619" s="53"/>
      <c r="AT619" s="53"/>
      <c r="AU619" s="53"/>
      <c r="AV619" s="53"/>
      <c r="AW619" s="53"/>
      <c r="AX619" s="53"/>
      <c r="AY619" s="53"/>
      <c r="AZ619" s="53"/>
      <c r="BA619" s="53"/>
      <c r="BB619" s="53"/>
      <c r="BC619" s="53"/>
      <c r="BD619" s="53"/>
      <c r="BE619" s="53"/>
      <c r="BF619" s="53"/>
      <c r="BG619" s="53"/>
      <c r="BH619" s="53"/>
      <c r="BI619" s="53"/>
      <c r="BJ619" s="53"/>
      <c r="BK619" s="53"/>
      <c r="BL619" s="53"/>
      <c r="BM619" s="53"/>
      <c r="BN619" s="53"/>
      <c r="BO619" s="53"/>
      <c r="BP619" s="53"/>
      <c r="BQ619" s="53"/>
      <c r="BR619" s="53"/>
      <c r="BS619" s="53"/>
      <c r="BT619" s="53"/>
      <c r="BU619" s="53"/>
      <c r="BV619" s="53"/>
      <c r="BW619" s="53"/>
      <c r="BX619" s="53"/>
      <c r="BY619" s="53"/>
      <c r="BZ619" s="53"/>
      <c r="CA619" s="53"/>
      <c r="CB619" s="53"/>
      <c r="CC619" s="53"/>
      <c r="CD619" s="53"/>
      <c r="CE619" s="53"/>
      <c r="CF619" s="53"/>
      <c r="CG619" s="53"/>
      <c r="CH619" s="53"/>
      <c r="CI619" s="53"/>
      <c r="CJ619" s="53"/>
      <c r="CK619" s="53"/>
      <c r="CL619" s="53"/>
      <c r="CM619" s="53"/>
      <c r="CN619" s="53"/>
      <c r="CO619" s="53"/>
      <c r="CP619" s="53"/>
      <c r="CQ619" s="53"/>
      <c r="CR619" s="53"/>
      <c r="CS619" s="53"/>
      <c r="CT619" s="53"/>
      <c r="CU619" s="53"/>
      <c r="CV619" s="53"/>
      <c r="CW619" s="53"/>
      <c r="CX619" s="53"/>
      <c r="CY619" s="53"/>
      <c r="CZ619" s="53"/>
      <c r="DA619" s="53"/>
      <c r="DB619" s="53"/>
      <c r="DC619" s="53"/>
      <c r="DD619" s="53"/>
      <c r="DE619" s="53"/>
      <c r="DF619" s="53"/>
      <c r="DG619" s="53"/>
      <c r="DH619" s="53"/>
      <c r="DI619" s="53"/>
      <c r="DJ619" s="53"/>
      <c r="DK619" s="53"/>
      <c r="DL619" s="53"/>
      <c r="DM619" s="53"/>
      <c r="DN619" s="53"/>
      <c r="DO619" s="53"/>
      <c r="DP619" s="53"/>
      <c r="DQ619" s="53"/>
      <c r="DR619" s="53"/>
      <c r="DS619" s="53"/>
      <c r="DT619" s="53"/>
      <c r="DU619" s="53"/>
      <c r="DV619" s="53"/>
      <c r="DW619" s="53"/>
      <c r="DX619" s="53"/>
      <c r="DY619" s="53"/>
      <c r="DZ619" s="53"/>
      <c r="EA619" s="53"/>
      <c r="EB619" s="53"/>
      <c r="EC619" s="53"/>
      <c r="ED619" s="53"/>
      <c r="EE619" s="53"/>
      <c r="EF619" s="53"/>
      <c r="EG619" s="53"/>
      <c r="EH619" s="53"/>
      <c r="EI619" s="53"/>
      <c r="EJ619" s="53"/>
      <c r="EK619" s="53"/>
      <c r="EL619" s="53"/>
      <c r="EM619" s="53"/>
      <c r="EN619" s="53"/>
      <c r="EO619" s="53"/>
      <c r="EP619" s="53"/>
      <c r="EQ619" s="53"/>
      <c r="ER619" s="53"/>
      <c r="ES619" s="53"/>
      <c r="ET619" s="53"/>
      <c r="EU619" s="53"/>
      <c r="EV619" s="53"/>
      <c r="EW619" s="53"/>
      <c r="EX619" s="53"/>
      <c r="EY619" s="53"/>
      <c r="EZ619" s="53"/>
      <c r="FA619" s="53"/>
    </row>
    <row r="620" spans="2:11">
      <c r="B620" s="50" t="s">
        <v>72</v>
      </c>
      <c r="C620" s="50" t="s">
        <v>1694</v>
      </c>
      <c r="D620" s="50" t="s">
        <v>14</v>
      </c>
      <c r="E620" s="51"/>
      <c r="F620" s="50" t="s">
        <v>1695</v>
      </c>
      <c r="G620" s="52" t="s">
        <v>11</v>
      </c>
      <c r="H620" s="52">
        <v>0</v>
      </c>
      <c r="I620" s="64">
        <v>0</v>
      </c>
      <c r="J620" s="64">
        <f>I620*22.47%+I620</f>
        <v>0</v>
      </c>
      <c r="K620" s="64">
        <f>SUM(K621:K622)</f>
        <v>1631.6896820756</v>
      </c>
    </row>
    <row r="621" customFormat="1" spans="1:157">
      <c r="A621" s="53"/>
      <c r="B621" s="57" t="s">
        <v>16</v>
      </c>
      <c r="C621" s="57" t="s">
        <v>1696</v>
      </c>
      <c r="D621" s="57" t="s">
        <v>14</v>
      </c>
      <c r="E621" s="58" t="s">
        <v>1697</v>
      </c>
      <c r="F621" s="57" t="s">
        <v>1698</v>
      </c>
      <c r="G621" s="59" t="s">
        <v>25</v>
      </c>
      <c r="H621" s="59">
        <v>28</v>
      </c>
      <c r="I621" s="66">
        <v>36.67</v>
      </c>
      <c r="J621" s="66">
        <v>44.9</v>
      </c>
      <c r="K621" s="66">
        <v>1257.2</v>
      </c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  <c r="AA621" s="53"/>
      <c r="AB621" s="53"/>
      <c r="AC621" s="53"/>
      <c r="AD621" s="53"/>
      <c r="AE621" s="53"/>
      <c r="AF621" s="53"/>
      <c r="AG621" s="53"/>
      <c r="AH621" s="53"/>
      <c r="AI621" s="53"/>
      <c r="AJ621" s="53"/>
      <c r="AK621" s="53"/>
      <c r="AL621" s="53"/>
      <c r="AM621" s="53"/>
      <c r="AN621" s="53"/>
      <c r="AO621" s="53"/>
      <c r="AP621" s="53"/>
      <c r="AQ621" s="53"/>
      <c r="AR621" s="53"/>
      <c r="AS621" s="53"/>
      <c r="AT621" s="53"/>
      <c r="AU621" s="53"/>
      <c r="AV621" s="53"/>
      <c r="AW621" s="53"/>
      <c r="AX621" s="53"/>
      <c r="AY621" s="53"/>
      <c r="AZ621" s="53"/>
      <c r="BA621" s="53"/>
      <c r="BB621" s="53"/>
      <c r="BC621" s="53"/>
      <c r="BD621" s="53"/>
      <c r="BE621" s="53"/>
      <c r="BF621" s="53"/>
      <c r="BG621" s="53"/>
      <c r="BH621" s="53"/>
      <c r="BI621" s="53"/>
      <c r="BJ621" s="53"/>
      <c r="BK621" s="53"/>
      <c r="BL621" s="53"/>
      <c r="BM621" s="53"/>
      <c r="BN621" s="53"/>
      <c r="BO621" s="53"/>
      <c r="BP621" s="53"/>
      <c r="BQ621" s="53"/>
      <c r="BR621" s="53"/>
      <c r="BS621" s="53"/>
      <c r="BT621" s="53"/>
      <c r="BU621" s="53"/>
      <c r="BV621" s="53"/>
      <c r="BW621" s="53"/>
      <c r="BX621" s="53"/>
      <c r="BY621" s="53"/>
      <c r="BZ621" s="53"/>
      <c r="CA621" s="53"/>
      <c r="CB621" s="53"/>
      <c r="CC621" s="53"/>
      <c r="CD621" s="53"/>
      <c r="CE621" s="53"/>
      <c r="CF621" s="53"/>
      <c r="CG621" s="53"/>
      <c r="CH621" s="53"/>
      <c r="CI621" s="53"/>
      <c r="CJ621" s="53"/>
      <c r="CK621" s="53"/>
      <c r="CL621" s="53"/>
      <c r="CM621" s="53"/>
      <c r="CN621" s="53"/>
      <c r="CO621" s="53"/>
      <c r="CP621" s="53"/>
      <c r="CQ621" s="53"/>
      <c r="CR621" s="53"/>
      <c r="CS621" s="53"/>
      <c r="CT621" s="53"/>
      <c r="CU621" s="53"/>
      <c r="CV621" s="53"/>
      <c r="CW621" s="53"/>
      <c r="CX621" s="53"/>
      <c r="CY621" s="53"/>
      <c r="CZ621" s="53"/>
      <c r="DA621" s="53"/>
      <c r="DB621" s="53"/>
      <c r="DC621" s="53"/>
      <c r="DD621" s="53"/>
      <c r="DE621" s="53"/>
      <c r="DF621" s="53"/>
      <c r="DG621" s="53"/>
      <c r="DH621" s="53"/>
      <c r="DI621" s="53"/>
      <c r="DJ621" s="53"/>
      <c r="DK621" s="53"/>
      <c r="DL621" s="53"/>
      <c r="DM621" s="53"/>
      <c r="DN621" s="53"/>
      <c r="DO621" s="53"/>
      <c r="DP621" s="53"/>
      <c r="DQ621" s="53"/>
      <c r="DR621" s="53"/>
      <c r="DS621" s="53"/>
      <c r="DT621" s="53"/>
      <c r="DU621" s="53"/>
      <c r="DV621" s="53"/>
      <c r="DW621" s="53"/>
      <c r="DX621" s="53"/>
      <c r="DY621" s="53"/>
      <c r="DZ621" s="53"/>
      <c r="EA621" s="53"/>
      <c r="EB621" s="53"/>
      <c r="EC621" s="53"/>
      <c r="ED621" s="53"/>
      <c r="EE621" s="53"/>
      <c r="EF621" s="53"/>
      <c r="EG621" s="53"/>
      <c r="EH621" s="53"/>
      <c r="EI621" s="53"/>
      <c r="EJ621" s="53"/>
      <c r="EK621" s="53"/>
      <c r="EL621" s="53"/>
      <c r="EM621" s="53"/>
      <c r="EN621" s="53"/>
      <c r="EO621" s="53"/>
      <c r="EP621" s="53"/>
      <c r="EQ621" s="53"/>
      <c r="ER621" s="53"/>
      <c r="ES621" s="53"/>
      <c r="ET621" s="53"/>
      <c r="EU621" s="53"/>
      <c r="EV621" s="53"/>
      <c r="EW621" s="53"/>
      <c r="EX621" s="53"/>
      <c r="EY621" s="53"/>
      <c r="EZ621" s="53"/>
      <c r="FA621" s="53"/>
    </row>
    <row r="622" customFormat="1" spans="1:157">
      <c r="A622" s="53"/>
      <c r="B622" s="57" t="s">
        <v>16</v>
      </c>
      <c r="C622" s="57" t="s">
        <v>1699</v>
      </c>
      <c r="D622" s="57" t="s">
        <v>27</v>
      </c>
      <c r="E622" s="57" t="s">
        <v>1700</v>
      </c>
      <c r="F622" s="57" t="s">
        <v>1701</v>
      </c>
      <c r="G622" s="59" t="s">
        <v>25</v>
      </c>
      <c r="H622" s="59">
        <v>14</v>
      </c>
      <c r="I622" s="66">
        <v>21.841482</v>
      </c>
      <c r="J622" s="66">
        <f>I622*22.47%+I622</f>
        <v>26.7492630054</v>
      </c>
      <c r="K622" s="66">
        <f>J622*H622</f>
        <v>374.4896820756</v>
      </c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  <c r="AA622" s="53"/>
      <c r="AB622" s="53"/>
      <c r="AC622" s="53"/>
      <c r="AD622" s="53"/>
      <c r="AE622" s="53"/>
      <c r="AF622" s="53"/>
      <c r="AG622" s="53"/>
      <c r="AH622" s="53"/>
      <c r="AI622" s="53"/>
      <c r="AJ622" s="53"/>
      <c r="AK622" s="53"/>
      <c r="AL622" s="53"/>
      <c r="AM622" s="53"/>
      <c r="AN622" s="53"/>
      <c r="AO622" s="53"/>
      <c r="AP622" s="53"/>
      <c r="AQ622" s="53"/>
      <c r="AR622" s="53"/>
      <c r="AS622" s="53"/>
      <c r="AT622" s="53"/>
      <c r="AU622" s="53"/>
      <c r="AV622" s="53"/>
      <c r="AW622" s="53"/>
      <c r="AX622" s="53"/>
      <c r="AY622" s="53"/>
      <c r="AZ622" s="53"/>
      <c r="BA622" s="53"/>
      <c r="BB622" s="53"/>
      <c r="BC622" s="53"/>
      <c r="BD622" s="53"/>
      <c r="BE622" s="53"/>
      <c r="BF622" s="53"/>
      <c r="BG622" s="53"/>
      <c r="BH622" s="53"/>
      <c r="BI622" s="53"/>
      <c r="BJ622" s="53"/>
      <c r="BK622" s="53"/>
      <c r="BL622" s="53"/>
      <c r="BM622" s="53"/>
      <c r="BN622" s="53"/>
      <c r="BO622" s="53"/>
      <c r="BP622" s="53"/>
      <c r="BQ622" s="53"/>
      <c r="BR622" s="53"/>
      <c r="BS622" s="53"/>
      <c r="BT622" s="53"/>
      <c r="BU622" s="53"/>
      <c r="BV622" s="53"/>
      <c r="BW622" s="53"/>
      <c r="BX622" s="53"/>
      <c r="BY622" s="53"/>
      <c r="BZ622" s="53"/>
      <c r="CA622" s="53"/>
      <c r="CB622" s="53"/>
      <c r="CC622" s="53"/>
      <c r="CD622" s="53"/>
      <c r="CE622" s="53"/>
      <c r="CF622" s="53"/>
      <c r="CG622" s="53"/>
      <c r="CH622" s="53"/>
      <c r="CI622" s="53"/>
      <c r="CJ622" s="53"/>
      <c r="CK622" s="53"/>
      <c r="CL622" s="53"/>
      <c r="CM622" s="53"/>
      <c r="CN622" s="53"/>
      <c r="CO622" s="53"/>
      <c r="CP622" s="53"/>
      <c r="CQ622" s="53"/>
      <c r="CR622" s="53"/>
      <c r="CS622" s="53"/>
      <c r="CT622" s="53"/>
      <c r="CU622" s="53"/>
      <c r="CV622" s="53"/>
      <c r="CW622" s="53"/>
      <c r="CX622" s="53"/>
      <c r="CY622" s="53"/>
      <c r="CZ622" s="53"/>
      <c r="DA622" s="53"/>
      <c r="DB622" s="53"/>
      <c r="DC622" s="53"/>
      <c r="DD622" s="53"/>
      <c r="DE622" s="53"/>
      <c r="DF622" s="53"/>
      <c r="DG622" s="53"/>
      <c r="DH622" s="53"/>
      <c r="DI622" s="53"/>
      <c r="DJ622" s="53"/>
      <c r="DK622" s="53"/>
      <c r="DL622" s="53"/>
      <c r="DM622" s="53"/>
      <c r="DN622" s="53"/>
      <c r="DO622" s="53"/>
      <c r="DP622" s="53"/>
      <c r="DQ622" s="53"/>
      <c r="DR622" s="53"/>
      <c r="DS622" s="53"/>
      <c r="DT622" s="53"/>
      <c r="DU622" s="53"/>
      <c r="DV622" s="53"/>
      <c r="DW622" s="53"/>
      <c r="DX622" s="53"/>
      <c r="DY622" s="53"/>
      <c r="DZ622" s="53"/>
      <c r="EA622" s="53"/>
      <c r="EB622" s="53"/>
      <c r="EC622" s="53"/>
      <c r="ED622" s="53"/>
      <c r="EE622" s="53"/>
      <c r="EF622" s="53"/>
      <c r="EG622" s="53"/>
      <c r="EH622" s="53"/>
      <c r="EI622" s="53"/>
      <c r="EJ622" s="53"/>
      <c r="EK622" s="53"/>
      <c r="EL622" s="53"/>
      <c r="EM622" s="53"/>
      <c r="EN622" s="53"/>
      <c r="EO622" s="53"/>
      <c r="EP622" s="53"/>
      <c r="EQ622" s="53"/>
      <c r="ER622" s="53"/>
      <c r="ES622" s="53"/>
      <c r="ET622" s="53"/>
      <c r="EU622" s="53"/>
      <c r="EV622" s="53"/>
      <c r="EW622" s="53"/>
      <c r="EX622" s="53"/>
      <c r="EY622" s="53"/>
      <c r="EZ622" s="53"/>
      <c r="FA622" s="53"/>
    </row>
    <row r="623" spans="2:11">
      <c r="B623" s="50" t="s">
        <v>72</v>
      </c>
      <c r="C623" s="50" t="s">
        <v>1702</v>
      </c>
      <c r="D623" s="50" t="s">
        <v>14</v>
      </c>
      <c r="E623" s="51"/>
      <c r="F623" s="50" t="s">
        <v>1703</v>
      </c>
      <c r="G623" s="52" t="s">
        <v>11</v>
      </c>
      <c r="H623" s="52">
        <v>0</v>
      </c>
      <c r="I623" s="64">
        <v>0</v>
      </c>
      <c r="J623" s="64">
        <f>I623*22.47%+I623</f>
        <v>0</v>
      </c>
      <c r="K623" s="64">
        <f>SUM(K624:K633)</f>
        <v>22722.9947508666</v>
      </c>
    </row>
    <row r="624" customFormat="1" spans="1:157">
      <c r="A624" s="53"/>
      <c r="B624" s="57" t="s">
        <v>16</v>
      </c>
      <c r="C624" s="57" t="s">
        <v>1704</v>
      </c>
      <c r="D624" s="57" t="s">
        <v>27</v>
      </c>
      <c r="E624" s="57" t="s">
        <v>1705</v>
      </c>
      <c r="F624" s="57" t="s">
        <v>1706</v>
      </c>
      <c r="G624" s="59" t="s">
        <v>32</v>
      </c>
      <c r="H624" s="59">
        <v>77.6</v>
      </c>
      <c r="I624" s="66">
        <v>123.39561</v>
      </c>
      <c r="J624" s="66">
        <f>I624*22.47%+I624</f>
        <v>151.122603567</v>
      </c>
      <c r="K624" s="66">
        <f>J624*H624</f>
        <v>11727.1140367992</v>
      </c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  <c r="AA624" s="53"/>
      <c r="AB624" s="53"/>
      <c r="AC624" s="53"/>
      <c r="AD624" s="53"/>
      <c r="AE624" s="53"/>
      <c r="AF624" s="53"/>
      <c r="AG624" s="53"/>
      <c r="AH624" s="53"/>
      <c r="AI624" s="53"/>
      <c r="AJ624" s="53"/>
      <c r="AK624" s="53"/>
      <c r="AL624" s="53"/>
      <c r="AM624" s="53"/>
      <c r="AN624" s="53"/>
      <c r="AO624" s="53"/>
      <c r="AP624" s="53"/>
      <c r="AQ624" s="53"/>
      <c r="AR624" s="53"/>
      <c r="AS624" s="53"/>
      <c r="AT624" s="53"/>
      <c r="AU624" s="53"/>
      <c r="AV624" s="53"/>
      <c r="AW624" s="53"/>
      <c r="AX624" s="53"/>
      <c r="AY624" s="53"/>
      <c r="AZ624" s="53"/>
      <c r="BA624" s="53"/>
      <c r="BB624" s="53"/>
      <c r="BC624" s="53"/>
      <c r="BD624" s="53"/>
      <c r="BE624" s="53"/>
      <c r="BF624" s="53"/>
      <c r="BG624" s="53"/>
      <c r="BH624" s="53"/>
      <c r="BI624" s="53"/>
      <c r="BJ624" s="53"/>
      <c r="BK624" s="53"/>
      <c r="BL624" s="53"/>
      <c r="BM624" s="53"/>
      <c r="BN624" s="53"/>
      <c r="BO624" s="53"/>
      <c r="BP624" s="53"/>
      <c r="BQ624" s="53"/>
      <c r="BR624" s="53"/>
      <c r="BS624" s="53"/>
      <c r="BT624" s="53"/>
      <c r="BU624" s="53"/>
      <c r="BV624" s="53"/>
      <c r="BW624" s="53"/>
      <c r="BX624" s="53"/>
      <c r="BY624" s="53"/>
      <c r="BZ624" s="53"/>
      <c r="CA624" s="53"/>
      <c r="CB624" s="53"/>
      <c r="CC624" s="53"/>
      <c r="CD624" s="53"/>
      <c r="CE624" s="53"/>
      <c r="CF624" s="53"/>
      <c r="CG624" s="53"/>
      <c r="CH624" s="53"/>
      <c r="CI624" s="53"/>
      <c r="CJ624" s="53"/>
      <c r="CK624" s="53"/>
      <c r="CL624" s="53"/>
      <c r="CM624" s="53"/>
      <c r="CN624" s="53"/>
      <c r="CO624" s="53"/>
      <c r="CP624" s="53"/>
      <c r="CQ624" s="53"/>
      <c r="CR624" s="53"/>
      <c r="CS624" s="53"/>
      <c r="CT624" s="53"/>
      <c r="CU624" s="53"/>
      <c r="CV624" s="53"/>
      <c r="CW624" s="53"/>
      <c r="CX624" s="53"/>
      <c r="CY624" s="53"/>
      <c r="CZ624" s="53"/>
      <c r="DA624" s="53"/>
      <c r="DB624" s="53"/>
      <c r="DC624" s="53"/>
      <c r="DD624" s="53"/>
      <c r="DE624" s="53"/>
      <c r="DF624" s="53"/>
      <c r="DG624" s="53"/>
      <c r="DH624" s="53"/>
      <c r="DI624" s="53"/>
      <c r="DJ624" s="53"/>
      <c r="DK624" s="53"/>
      <c r="DL624" s="53"/>
      <c r="DM624" s="53"/>
      <c r="DN624" s="53"/>
      <c r="DO624" s="53"/>
      <c r="DP624" s="53"/>
      <c r="DQ624" s="53"/>
      <c r="DR624" s="53"/>
      <c r="DS624" s="53"/>
      <c r="DT624" s="53"/>
      <c r="DU624" s="53"/>
      <c r="DV624" s="53"/>
      <c r="DW624" s="53"/>
      <c r="DX624" s="53"/>
      <c r="DY624" s="53"/>
      <c r="DZ624" s="53"/>
      <c r="EA624" s="53"/>
      <c r="EB624" s="53"/>
      <c r="EC624" s="53"/>
      <c r="ED624" s="53"/>
      <c r="EE624" s="53"/>
      <c r="EF624" s="53"/>
      <c r="EG624" s="53"/>
      <c r="EH624" s="53"/>
      <c r="EI624" s="53"/>
      <c r="EJ624" s="53"/>
      <c r="EK624" s="53"/>
      <c r="EL624" s="53"/>
      <c r="EM624" s="53"/>
      <c r="EN624" s="53"/>
      <c r="EO624" s="53"/>
      <c r="EP624" s="53"/>
      <c r="EQ624" s="53"/>
      <c r="ER624" s="53"/>
      <c r="ES624" s="53"/>
      <c r="ET624" s="53"/>
      <c r="EU624" s="53"/>
      <c r="EV624" s="53"/>
      <c r="EW624" s="53"/>
      <c r="EX624" s="53"/>
      <c r="EY624" s="53"/>
      <c r="EZ624" s="53"/>
      <c r="FA624" s="53"/>
    </row>
    <row r="625" customFormat="1" spans="1:157">
      <c r="A625" s="53"/>
      <c r="B625" s="57" t="s">
        <v>16</v>
      </c>
      <c r="C625" s="57" t="s">
        <v>1707</v>
      </c>
      <c r="D625" s="57" t="s">
        <v>14</v>
      </c>
      <c r="E625" s="58" t="s">
        <v>1582</v>
      </c>
      <c r="F625" s="57" t="s">
        <v>1583</v>
      </c>
      <c r="G625" s="59" t="s">
        <v>32</v>
      </c>
      <c r="H625" s="59">
        <v>4.2</v>
      </c>
      <c r="I625" s="66">
        <v>22.55</v>
      </c>
      <c r="J625" s="66">
        <v>27.61</v>
      </c>
      <c r="K625" s="66">
        <v>115.96</v>
      </c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  <c r="AA625" s="53"/>
      <c r="AB625" s="53"/>
      <c r="AC625" s="53"/>
      <c r="AD625" s="53"/>
      <c r="AE625" s="53"/>
      <c r="AF625" s="53"/>
      <c r="AG625" s="53"/>
      <c r="AH625" s="53"/>
      <c r="AI625" s="53"/>
      <c r="AJ625" s="53"/>
      <c r="AK625" s="53"/>
      <c r="AL625" s="53"/>
      <c r="AM625" s="53"/>
      <c r="AN625" s="53"/>
      <c r="AO625" s="53"/>
      <c r="AP625" s="53"/>
      <c r="AQ625" s="53"/>
      <c r="AR625" s="53"/>
      <c r="AS625" s="53"/>
      <c r="AT625" s="53"/>
      <c r="AU625" s="53"/>
      <c r="AV625" s="53"/>
      <c r="AW625" s="53"/>
      <c r="AX625" s="53"/>
      <c r="AY625" s="53"/>
      <c r="AZ625" s="53"/>
      <c r="BA625" s="53"/>
      <c r="BB625" s="53"/>
      <c r="BC625" s="53"/>
      <c r="BD625" s="53"/>
      <c r="BE625" s="53"/>
      <c r="BF625" s="53"/>
      <c r="BG625" s="53"/>
      <c r="BH625" s="53"/>
      <c r="BI625" s="53"/>
      <c r="BJ625" s="53"/>
      <c r="BK625" s="53"/>
      <c r="BL625" s="53"/>
      <c r="BM625" s="53"/>
      <c r="BN625" s="53"/>
      <c r="BO625" s="53"/>
      <c r="BP625" s="53"/>
      <c r="BQ625" s="53"/>
      <c r="BR625" s="53"/>
      <c r="BS625" s="53"/>
      <c r="BT625" s="53"/>
      <c r="BU625" s="53"/>
      <c r="BV625" s="53"/>
      <c r="BW625" s="53"/>
      <c r="BX625" s="53"/>
      <c r="BY625" s="53"/>
      <c r="BZ625" s="53"/>
      <c r="CA625" s="53"/>
      <c r="CB625" s="53"/>
      <c r="CC625" s="53"/>
      <c r="CD625" s="53"/>
      <c r="CE625" s="53"/>
      <c r="CF625" s="53"/>
      <c r="CG625" s="53"/>
      <c r="CH625" s="53"/>
      <c r="CI625" s="53"/>
      <c r="CJ625" s="53"/>
      <c r="CK625" s="53"/>
      <c r="CL625" s="53"/>
      <c r="CM625" s="53"/>
      <c r="CN625" s="53"/>
      <c r="CO625" s="53"/>
      <c r="CP625" s="53"/>
      <c r="CQ625" s="53"/>
      <c r="CR625" s="53"/>
      <c r="CS625" s="53"/>
      <c r="CT625" s="53"/>
      <c r="CU625" s="53"/>
      <c r="CV625" s="53"/>
      <c r="CW625" s="53"/>
      <c r="CX625" s="53"/>
      <c r="CY625" s="53"/>
      <c r="CZ625" s="53"/>
      <c r="DA625" s="53"/>
      <c r="DB625" s="53"/>
      <c r="DC625" s="53"/>
      <c r="DD625" s="53"/>
      <c r="DE625" s="53"/>
      <c r="DF625" s="53"/>
      <c r="DG625" s="53"/>
      <c r="DH625" s="53"/>
      <c r="DI625" s="53"/>
      <c r="DJ625" s="53"/>
      <c r="DK625" s="53"/>
      <c r="DL625" s="53"/>
      <c r="DM625" s="53"/>
      <c r="DN625" s="53"/>
      <c r="DO625" s="53"/>
      <c r="DP625" s="53"/>
      <c r="DQ625" s="53"/>
      <c r="DR625" s="53"/>
      <c r="DS625" s="53"/>
      <c r="DT625" s="53"/>
      <c r="DU625" s="53"/>
      <c r="DV625" s="53"/>
      <c r="DW625" s="53"/>
      <c r="DX625" s="53"/>
      <c r="DY625" s="53"/>
      <c r="DZ625" s="53"/>
      <c r="EA625" s="53"/>
      <c r="EB625" s="53"/>
      <c r="EC625" s="53"/>
      <c r="ED625" s="53"/>
      <c r="EE625" s="53"/>
      <c r="EF625" s="53"/>
      <c r="EG625" s="53"/>
      <c r="EH625" s="53"/>
      <c r="EI625" s="53"/>
      <c r="EJ625" s="53"/>
      <c r="EK625" s="53"/>
      <c r="EL625" s="53"/>
      <c r="EM625" s="53"/>
      <c r="EN625" s="53"/>
      <c r="EO625" s="53"/>
      <c r="EP625" s="53"/>
      <c r="EQ625" s="53"/>
      <c r="ER625" s="53"/>
      <c r="ES625" s="53"/>
      <c r="ET625" s="53"/>
      <c r="EU625" s="53"/>
      <c r="EV625" s="53"/>
      <c r="EW625" s="53"/>
      <c r="EX625" s="53"/>
      <c r="EY625" s="53"/>
      <c r="EZ625" s="53"/>
      <c r="FA625" s="53"/>
    </row>
    <row r="626" customFormat="1" spans="1:157">
      <c r="A626" s="53"/>
      <c r="B626" s="57" t="s">
        <v>16</v>
      </c>
      <c r="C626" s="57" t="s">
        <v>1708</v>
      </c>
      <c r="D626" s="57" t="s">
        <v>14</v>
      </c>
      <c r="E626" s="58" t="s">
        <v>1709</v>
      </c>
      <c r="F626" s="57" t="s">
        <v>1710</v>
      </c>
      <c r="G626" s="59" t="s">
        <v>32</v>
      </c>
      <c r="H626" s="59">
        <v>258.4</v>
      </c>
      <c r="I626" s="66">
        <v>18.21</v>
      </c>
      <c r="J626" s="66">
        <v>22.3</v>
      </c>
      <c r="K626" s="66">
        <v>5762.32</v>
      </c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  <c r="AA626" s="53"/>
      <c r="AB626" s="53"/>
      <c r="AC626" s="53"/>
      <c r="AD626" s="53"/>
      <c r="AE626" s="53"/>
      <c r="AF626" s="53"/>
      <c r="AG626" s="53"/>
      <c r="AH626" s="53"/>
      <c r="AI626" s="53"/>
      <c r="AJ626" s="53"/>
      <c r="AK626" s="53"/>
      <c r="AL626" s="53"/>
      <c r="AM626" s="53"/>
      <c r="AN626" s="53"/>
      <c r="AO626" s="53"/>
      <c r="AP626" s="53"/>
      <c r="AQ626" s="53"/>
      <c r="AR626" s="53"/>
      <c r="AS626" s="53"/>
      <c r="AT626" s="53"/>
      <c r="AU626" s="53"/>
      <c r="AV626" s="53"/>
      <c r="AW626" s="53"/>
      <c r="AX626" s="53"/>
      <c r="AY626" s="53"/>
      <c r="AZ626" s="53"/>
      <c r="BA626" s="53"/>
      <c r="BB626" s="53"/>
      <c r="BC626" s="53"/>
      <c r="BD626" s="53"/>
      <c r="BE626" s="53"/>
      <c r="BF626" s="53"/>
      <c r="BG626" s="53"/>
      <c r="BH626" s="53"/>
      <c r="BI626" s="53"/>
      <c r="BJ626" s="53"/>
      <c r="BK626" s="53"/>
      <c r="BL626" s="53"/>
      <c r="BM626" s="53"/>
      <c r="BN626" s="53"/>
      <c r="BO626" s="53"/>
      <c r="BP626" s="53"/>
      <c r="BQ626" s="53"/>
      <c r="BR626" s="53"/>
      <c r="BS626" s="53"/>
      <c r="BT626" s="53"/>
      <c r="BU626" s="53"/>
      <c r="BV626" s="53"/>
      <c r="BW626" s="53"/>
      <c r="BX626" s="53"/>
      <c r="BY626" s="53"/>
      <c r="BZ626" s="53"/>
      <c r="CA626" s="53"/>
      <c r="CB626" s="53"/>
      <c r="CC626" s="53"/>
      <c r="CD626" s="53"/>
      <c r="CE626" s="53"/>
      <c r="CF626" s="53"/>
      <c r="CG626" s="53"/>
      <c r="CH626" s="53"/>
      <c r="CI626" s="53"/>
      <c r="CJ626" s="53"/>
      <c r="CK626" s="53"/>
      <c r="CL626" s="53"/>
      <c r="CM626" s="53"/>
      <c r="CN626" s="53"/>
      <c r="CO626" s="53"/>
      <c r="CP626" s="53"/>
      <c r="CQ626" s="53"/>
      <c r="CR626" s="53"/>
      <c r="CS626" s="53"/>
      <c r="CT626" s="53"/>
      <c r="CU626" s="53"/>
      <c r="CV626" s="53"/>
      <c r="CW626" s="53"/>
      <c r="CX626" s="53"/>
      <c r="CY626" s="53"/>
      <c r="CZ626" s="53"/>
      <c r="DA626" s="53"/>
      <c r="DB626" s="53"/>
      <c r="DC626" s="53"/>
      <c r="DD626" s="53"/>
      <c r="DE626" s="53"/>
      <c r="DF626" s="53"/>
      <c r="DG626" s="53"/>
      <c r="DH626" s="53"/>
      <c r="DI626" s="53"/>
      <c r="DJ626" s="53"/>
      <c r="DK626" s="53"/>
      <c r="DL626" s="53"/>
      <c r="DM626" s="53"/>
      <c r="DN626" s="53"/>
      <c r="DO626" s="53"/>
      <c r="DP626" s="53"/>
      <c r="DQ626" s="53"/>
      <c r="DR626" s="53"/>
      <c r="DS626" s="53"/>
      <c r="DT626" s="53"/>
      <c r="DU626" s="53"/>
      <c r="DV626" s="53"/>
      <c r="DW626" s="53"/>
      <c r="DX626" s="53"/>
      <c r="DY626" s="53"/>
      <c r="DZ626" s="53"/>
      <c r="EA626" s="53"/>
      <c r="EB626" s="53"/>
      <c r="EC626" s="53"/>
      <c r="ED626" s="53"/>
      <c r="EE626" s="53"/>
      <c r="EF626" s="53"/>
      <c r="EG626" s="53"/>
      <c r="EH626" s="53"/>
      <c r="EI626" s="53"/>
      <c r="EJ626" s="53"/>
      <c r="EK626" s="53"/>
      <c r="EL626" s="53"/>
      <c r="EM626" s="53"/>
      <c r="EN626" s="53"/>
      <c r="EO626" s="53"/>
      <c r="EP626" s="53"/>
      <c r="EQ626" s="53"/>
      <c r="ER626" s="53"/>
      <c r="ES626" s="53"/>
      <c r="ET626" s="53"/>
      <c r="EU626" s="53"/>
      <c r="EV626" s="53"/>
      <c r="EW626" s="53"/>
      <c r="EX626" s="53"/>
      <c r="EY626" s="53"/>
      <c r="EZ626" s="53"/>
      <c r="FA626" s="53"/>
    </row>
    <row r="627" customFormat="1" spans="1:157">
      <c r="A627" s="53"/>
      <c r="B627" s="57" t="s">
        <v>16</v>
      </c>
      <c r="C627" s="57" t="s">
        <v>1711</v>
      </c>
      <c r="D627" s="57" t="s">
        <v>14</v>
      </c>
      <c r="E627" s="58" t="s">
        <v>1712</v>
      </c>
      <c r="F627" s="57" t="s">
        <v>1713</v>
      </c>
      <c r="G627" s="59" t="s">
        <v>32</v>
      </c>
      <c r="H627" s="59">
        <v>51.8</v>
      </c>
      <c r="I627" s="66">
        <v>18.06</v>
      </c>
      <c r="J627" s="66">
        <v>22.11</v>
      </c>
      <c r="K627" s="66">
        <v>1145.29</v>
      </c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  <c r="AA627" s="53"/>
      <c r="AB627" s="53"/>
      <c r="AC627" s="53"/>
      <c r="AD627" s="53"/>
      <c r="AE627" s="53"/>
      <c r="AF627" s="53"/>
      <c r="AG627" s="53"/>
      <c r="AH627" s="53"/>
      <c r="AI627" s="53"/>
      <c r="AJ627" s="53"/>
      <c r="AK627" s="53"/>
      <c r="AL627" s="53"/>
      <c r="AM627" s="53"/>
      <c r="AN627" s="53"/>
      <c r="AO627" s="53"/>
      <c r="AP627" s="53"/>
      <c r="AQ627" s="53"/>
      <c r="AR627" s="53"/>
      <c r="AS627" s="53"/>
      <c r="AT627" s="53"/>
      <c r="AU627" s="53"/>
      <c r="AV627" s="53"/>
      <c r="AW627" s="53"/>
      <c r="AX627" s="53"/>
      <c r="AY627" s="53"/>
      <c r="AZ627" s="53"/>
      <c r="BA627" s="53"/>
      <c r="BB627" s="53"/>
      <c r="BC627" s="53"/>
      <c r="BD627" s="53"/>
      <c r="BE627" s="53"/>
      <c r="BF627" s="53"/>
      <c r="BG627" s="53"/>
      <c r="BH627" s="53"/>
      <c r="BI627" s="53"/>
      <c r="BJ627" s="53"/>
      <c r="BK627" s="53"/>
      <c r="BL627" s="53"/>
      <c r="BM627" s="53"/>
      <c r="BN627" s="53"/>
      <c r="BO627" s="53"/>
      <c r="BP627" s="53"/>
      <c r="BQ627" s="53"/>
      <c r="BR627" s="53"/>
      <c r="BS627" s="53"/>
      <c r="BT627" s="53"/>
      <c r="BU627" s="53"/>
      <c r="BV627" s="53"/>
      <c r="BW627" s="53"/>
      <c r="BX627" s="53"/>
      <c r="BY627" s="53"/>
      <c r="BZ627" s="53"/>
      <c r="CA627" s="53"/>
      <c r="CB627" s="53"/>
      <c r="CC627" s="53"/>
      <c r="CD627" s="53"/>
      <c r="CE627" s="53"/>
      <c r="CF627" s="53"/>
      <c r="CG627" s="53"/>
      <c r="CH627" s="53"/>
      <c r="CI627" s="53"/>
      <c r="CJ627" s="53"/>
      <c r="CK627" s="53"/>
      <c r="CL627" s="53"/>
      <c r="CM627" s="53"/>
      <c r="CN627" s="53"/>
      <c r="CO627" s="53"/>
      <c r="CP627" s="53"/>
      <c r="CQ627" s="53"/>
      <c r="CR627" s="53"/>
      <c r="CS627" s="53"/>
      <c r="CT627" s="53"/>
      <c r="CU627" s="53"/>
      <c r="CV627" s="53"/>
      <c r="CW627" s="53"/>
      <c r="CX627" s="53"/>
      <c r="CY627" s="53"/>
      <c r="CZ627" s="53"/>
      <c r="DA627" s="53"/>
      <c r="DB627" s="53"/>
      <c r="DC627" s="53"/>
      <c r="DD627" s="53"/>
      <c r="DE627" s="53"/>
      <c r="DF627" s="53"/>
      <c r="DG627" s="53"/>
      <c r="DH627" s="53"/>
      <c r="DI627" s="53"/>
      <c r="DJ627" s="53"/>
      <c r="DK627" s="53"/>
      <c r="DL627" s="53"/>
      <c r="DM627" s="53"/>
      <c r="DN627" s="53"/>
      <c r="DO627" s="53"/>
      <c r="DP627" s="53"/>
      <c r="DQ627" s="53"/>
      <c r="DR627" s="53"/>
      <c r="DS627" s="53"/>
      <c r="DT627" s="53"/>
      <c r="DU627" s="53"/>
      <c r="DV627" s="53"/>
      <c r="DW627" s="53"/>
      <c r="DX627" s="53"/>
      <c r="DY627" s="53"/>
      <c r="DZ627" s="53"/>
      <c r="EA627" s="53"/>
      <c r="EB627" s="53"/>
      <c r="EC627" s="53"/>
      <c r="ED627" s="53"/>
      <c r="EE627" s="53"/>
      <c r="EF627" s="53"/>
      <c r="EG627" s="53"/>
      <c r="EH627" s="53"/>
      <c r="EI627" s="53"/>
      <c r="EJ627" s="53"/>
      <c r="EK627" s="53"/>
      <c r="EL627" s="53"/>
      <c r="EM627" s="53"/>
      <c r="EN627" s="53"/>
      <c r="EO627" s="53"/>
      <c r="EP627" s="53"/>
      <c r="EQ627" s="53"/>
      <c r="ER627" s="53"/>
      <c r="ES627" s="53"/>
      <c r="ET627" s="53"/>
      <c r="EU627" s="53"/>
      <c r="EV627" s="53"/>
      <c r="EW627" s="53"/>
      <c r="EX627" s="53"/>
      <c r="EY627" s="53"/>
      <c r="EZ627" s="53"/>
      <c r="FA627" s="53"/>
    </row>
    <row r="628" customFormat="1" spans="1:157">
      <c r="A628" s="53"/>
      <c r="B628" s="57" t="s">
        <v>16</v>
      </c>
      <c r="C628" s="57" t="s">
        <v>1714</v>
      </c>
      <c r="D628" s="57" t="s">
        <v>14</v>
      </c>
      <c r="E628" s="58" t="s">
        <v>1715</v>
      </c>
      <c r="F628" s="57" t="s">
        <v>1716</v>
      </c>
      <c r="G628" s="59" t="s">
        <v>32</v>
      </c>
      <c r="H628" s="59">
        <v>46.9</v>
      </c>
      <c r="I628" s="66">
        <v>42.36</v>
      </c>
      <c r="J628" s="66">
        <v>51.87</v>
      </c>
      <c r="K628" s="66">
        <v>2432.7</v>
      </c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  <c r="AA628" s="53"/>
      <c r="AB628" s="53"/>
      <c r="AC628" s="53"/>
      <c r="AD628" s="53"/>
      <c r="AE628" s="53"/>
      <c r="AF628" s="53"/>
      <c r="AG628" s="53"/>
      <c r="AH628" s="53"/>
      <c r="AI628" s="53"/>
      <c r="AJ628" s="53"/>
      <c r="AK628" s="53"/>
      <c r="AL628" s="53"/>
      <c r="AM628" s="53"/>
      <c r="AN628" s="53"/>
      <c r="AO628" s="53"/>
      <c r="AP628" s="53"/>
      <c r="AQ628" s="53"/>
      <c r="AR628" s="53"/>
      <c r="AS628" s="53"/>
      <c r="AT628" s="53"/>
      <c r="AU628" s="53"/>
      <c r="AV628" s="53"/>
      <c r="AW628" s="53"/>
      <c r="AX628" s="53"/>
      <c r="AY628" s="53"/>
      <c r="AZ628" s="53"/>
      <c r="BA628" s="53"/>
      <c r="BB628" s="53"/>
      <c r="BC628" s="53"/>
      <c r="BD628" s="53"/>
      <c r="BE628" s="53"/>
      <c r="BF628" s="53"/>
      <c r="BG628" s="53"/>
      <c r="BH628" s="53"/>
      <c r="BI628" s="53"/>
      <c r="BJ628" s="53"/>
      <c r="BK628" s="53"/>
      <c r="BL628" s="53"/>
      <c r="BM628" s="53"/>
      <c r="BN628" s="53"/>
      <c r="BO628" s="53"/>
      <c r="BP628" s="53"/>
      <c r="BQ628" s="53"/>
      <c r="BR628" s="53"/>
      <c r="BS628" s="53"/>
      <c r="BT628" s="53"/>
      <c r="BU628" s="53"/>
      <c r="BV628" s="53"/>
      <c r="BW628" s="53"/>
      <c r="BX628" s="53"/>
      <c r="BY628" s="53"/>
      <c r="BZ628" s="53"/>
      <c r="CA628" s="53"/>
      <c r="CB628" s="53"/>
      <c r="CC628" s="53"/>
      <c r="CD628" s="53"/>
      <c r="CE628" s="53"/>
      <c r="CF628" s="53"/>
      <c r="CG628" s="53"/>
      <c r="CH628" s="53"/>
      <c r="CI628" s="53"/>
      <c r="CJ628" s="53"/>
      <c r="CK628" s="53"/>
      <c r="CL628" s="53"/>
      <c r="CM628" s="53"/>
      <c r="CN628" s="53"/>
      <c r="CO628" s="53"/>
      <c r="CP628" s="53"/>
      <c r="CQ628" s="53"/>
      <c r="CR628" s="53"/>
      <c r="CS628" s="53"/>
      <c r="CT628" s="53"/>
      <c r="CU628" s="53"/>
      <c r="CV628" s="53"/>
      <c r="CW628" s="53"/>
      <c r="CX628" s="53"/>
      <c r="CY628" s="53"/>
      <c r="CZ628" s="53"/>
      <c r="DA628" s="53"/>
      <c r="DB628" s="53"/>
      <c r="DC628" s="53"/>
      <c r="DD628" s="53"/>
      <c r="DE628" s="53"/>
      <c r="DF628" s="53"/>
      <c r="DG628" s="53"/>
      <c r="DH628" s="53"/>
      <c r="DI628" s="53"/>
      <c r="DJ628" s="53"/>
      <c r="DK628" s="53"/>
      <c r="DL628" s="53"/>
      <c r="DM628" s="53"/>
      <c r="DN628" s="53"/>
      <c r="DO628" s="53"/>
      <c r="DP628" s="53"/>
      <c r="DQ628" s="53"/>
      <c r="DR628" s="53"/>
      <c r="DS628" s="53"/>
      <c r="DT628" s="53"/>
      <c r="DU628" s="53"/>
      <c r="DV628" s="53"/>
      <c r="DW628" s="53"/>
      <c r="DX628" s="53"/>
      <c r="DY628" s="53"/>
      <c r="DZ628" s="53"/>
      <c r="EA628" s="53"/>
      <c r="EB628" s="53"/>
      <c r="EC628" s="53"/>
      <c r="ED628" s="53"/>
      <c r="EE628" s="53"/>
      <c r="EF628" s="53"/>
      <c r="EG628" s="53"/>
      <c r="EH628" s="53"/>
      <c r="EI628" s="53"/>
      <c r="EJ628" s="53"/>
      <c r="EK628" s="53"/>
      <c r="EL628" s="53"/>
      <c r="EM628" s="53"/>
      <c r="EN628" s="53"/>
      <c r="EO628" s="53"/>
      <c r="EP628" s="53"/>
      <c r="EQ628" s="53"/>
      <c r="ER628" s="53"/>
      <c r="ES628" s="53"/>
      <c r="ET628" s="53"/>
      <c r="EU628" s="53"/>
      <c r="EV628" s="53"/>
      <c r="EW628" s="53"/>
      <c r="EX628" s="53"/>
      <c r="EY628" s="53"/>
      <c r="EZ628" s="53"/>
      <c r="FA628" s="53"/>
    </row>
    <row r="629" customFormat="1" spans="1:157">
      <c r="A629" s="53"/>
      <c r="B629" s="57" t="s">
        <v>16</v>
      </c>
      <c r="C629" s="57" t="s">
        <v>1717</v>
      </c>
      <c r="D629" s="57" t="s">
        <v>27</v>
      </c>
      <c r="E629" s="57" t="s">
        <v>1718</v>
      </c>
      <c r="F629" s="57" t="s">
        <v>1719</v>
      </c>
      <c r="G629" s="59" t="s">
        <v>25</v>
      </c>
      <c r="H629" s="59">
        <v>1</v>
      </c>
      <c r="I629" s="66">
        <v>248.46042</v>
      </c>
      <c r="J629" s="66">
        <f t="shared" ref="J629:J634" si="17">I629*22.47%+I629</f>
        <v>304.289476374</v>
      </c>
      <c r="K629" s="66">
        <f>J629*H629</f>
        <v>304.289476374</v>
      </c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  <c r="AA629" s="53"/>
      <c r="AB629" s="53"/>
      <c r="AC629" s="53"/>
      <c r="AD629" s="53"/>
      <c r="AE629" s="53"/>
      <c r="AF629" s="53"/>
      <c r="AG629" s="53"/>
      <c r="AH629" s="53"/>
      <c r="AI629" s="53"/>
      <c r="AJ629" s="53"/>
      <c r="AK629" s="53"/>
      <c r="AL629" s="53"/>
      <c r="AM629" s="53"/>
      <c r="AN629" s="53"/>
      <c r="AO629" s="53"/>
      <c r="AP629" s="53"/>
      <c r="AQ629" s="53"/>
      <c r="AR629" s="53"/>
      <c r="AS629" s="53"/>
      <c r="AT629" s="53"/>
      <c r="AU629" s="53"/>
      <c r="AV629" s="53"/>
      <c r="AW629" s="53"/>
      <c r="AX629" s="53"/>
      <c r="AY629" s="53"/>
      <c r="AZ629" s="53"/>
      <c r="BA629" s="53"/>
      <c r="BB629" s="53"/>
      <c r="BC629" s="53"/>
      <c r="BD629" s="53"/>
      <c r="BE629" s="53"/>
      <c r="BF629" s="53"/>
      <c r="BG629" s="53"/>
      <c r="BH629" s="53"/>
      <c r="BI629" s="53"/>
      <c r="BJ629" s="53"/>
      <c r="BK629" s="53"/>
      <c r="BL629" s="53"/>
      <c r="BM629" s="53"/>
      <c r="BN629" s="53"/>
      <c r="BO629" s="53"/>
      <c r="BP629" s="53"/>
      <c r="BQ629" s="53"/>
      <c r="BR629" s="53"/>
      <c r="BS629" s="53"/>
      <c r="BT629" s="53"/>
      <c r="BU629" s="53"/>
      <c r="BV629" s="53"/>
      <c r="BW629" s="53"/>
      <c r="BX629" s="53"/>
      <c r="BY629" s="53"/>
      <c r="BZ629" s="53"/>
      <c r="CA629" s="53"/>
      <c r="CB629" s="53"/>
      <c r="CC629" s="53"/>
      <c r="CD629" s="53"/>
      <c r="CE629" s="53"/>
      <c r="CF629" s="53"/>
      <c r="CG629" s="53"/>
      <c r="CH629" s="53"/>
      <c r="CI629" s="53"/>
      <c r="CJ629" s="53"/>
      <c r="CK629" s="53"/>
      <c r="CL629" s="53"/>
      <c r="CM629" s="53"/>
      <c r="CN629" s="53"/>
      <c r="CO629" s="53"/>
      <c r="CP629" s="53"/>
      <c r="CQ629" s="53"/>
      <c r="CR629" s="53"/>
      <c r="CS629" s="53"/>
      <c r="CT629" s="53"/>
      <c r="CU629" s="53"/>
      <c r="CV629" s="53"/>
      <c r="CW629" s="53"/>
      <c r="CX629" s="53"/>
      <c r="CY629" s="53"/>
      <c r="CZ629" s="53"/>
      <c r="DA629" s="53"/>
      <c r="DB629" s="53"/>
      <c r="DC629" s="53"/>
      <c r="DD629" s="53"/>
      <c r="DE629" s="53"/>
      <c r="DF629" s="53"/>
      <c r="DG629" s="53"/>
      <c r="DH629" s="53"/>
      <c r="DI629" s="53"/>
      <c r="DJ629" s="53"/>
      <c r="DK629" s="53"/>
      <c r="DL629" s="53"/>
      <c r="DM629" s="53"/>
      <c r="DN629" s="53"/>
      <c r="DO629" s="53"/>
      <c r="DP629" s="53"/>
      <c r="DQ629" s="53"/>
      <c r="DR629" s="53"/>
      <c r="DS629" s="53"/>
      <c r="DT629" s="53"/>
      <c r="DU629" s="53"/>
      <c r="DV629" s="53"/>
      <c r="DW629" s="53"/>
      <c r="DX629" s="53"/>
      <c r="DY629" s="53"/>
      <c r="DZ629" s="53"/>
      <c r="EA629" s="53"/>
      <c r="EB629" s="53"/>
      <c r="EC629" s="53"/>
      <c r="ED629" s="53"/>
      <c r="EE629" s="53"/>
      <c r="EF629" s="53"/>
      <c r="EG629" s="53"/>
      <c r="EH629" s="53"/>
      <c r="EI629" s="53"/>
      <c r="EJ629" s="53"/>
      <c r="EK629" s="53"/>
      <c r="EL629" s="53"/>
      <c r="EM629" s="53"/>
      <c r="EN629" s="53"/>
      <c r="EO629" s="53"/>
      <c r="EP629" s="53"/>
      <c r="EQ629" s="53"/>
      <c r="ER629" s="53"/>
      <c r="ES629" s="53"/>
      <c r="ET629" s="53"/>
      <c r="EU629" s="53"/>
      <c r="EV629" s="53"/>
      <c r="EW629" s="53"/>
      <c r="EX629" s="53"/>
      <c r="EY629" s="53"/>
      <c r="EZ629" s="53"/>
      <c r="FA629" s="53"/>
    </row>
    <row r="630" customFormat="1" spans="1:157">
      <c r="A630" s="53"/>
      <c r="B630" s="57" t="s">
        <v>16</v>
      </c>
      <c r="C630" s="57" t="s">
        <v>1720</v>
      </c>
      <c r="D630" s="57" t="s">
        <v>27</v>
      </c>
      <c r="E630" s="57" t="s">
        <v>1571</v>
      </c>
      <c r="F630" s="57" t="s">
        <v>1572</v>
      </c>
      <c r="G630" s="59" t="s">
        <v>25</v>
      </c>
      <c r="H630" s="59">
        <v>3</v>
      </c>
      <c r="I630" s="66">
        <v>102.639108</v>
      </c>
      <c r="J630" s="66">
        <f t="shared" si="17"/>
        <v>125.7021155676</v>
      </c>
      <c r="K630" s="66">
        <f>J630*H630</f>
        <v>377.1063467028</v>
      </c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  <c r="AA630" s="53"/>
      <c r="AB630" s="53"/>
      <c r="AC630" s="53"/>
      <c r="AD630" s="53"/>
      <c r="AE630" s="53"/>
      <c r="AF630" s="53"/>
      <c r="AG630" s="53"/>
      <c r="AH630" s="53"/>
      <c r="AI630" s="53"/>
      <c r="AJ630" s="53"/>
      <c r="AK630" s="53"/>
      <c r="AL630" s="53"/>
      <c r="AM630" s="53"/>
      <c r="AN630" s="53"/>
      <c r="AO630" s="53"/>
      <c r="AP630" s="53"/>
      <c r="AQ630" s="53"/>
      <c r="AR630" s="53"/>
      <c r="AS630" s="53"/>
      <c r="AT630" s="53"/>
      <c r="AU630" s="53"/>
      <c r="AV630" s="53"/>
      <c r="AW630" s="53"/>
      <c r="AX630" s="53"/>
      <c r="AY630" s="53"/>
      <c r="AZ630" s="53"/>
      <c r="BA630" s="53"/>
      <c r="BB630" s="53"/>
      <c r="BC630" s="53"/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3"/>
      <c r="DE630" s="53"/>
      <c r="DF630" s="53"/>
      <c r="DG630" s="53"/>
      <c r="DH630" s="53"/>
      <c r="DI630" s="53"/>
      <c r="DJ630" s="53"/>
      <c r="DK630" s="53"/>
      <c r="DL630" s="53"/>
      <c r="DM630" s="53"/>
      <c r="DN630" s="53"/>
      <c r="DO630" s="53"/>
      <c r="DP630" s="53"/>
      <c r="DQ630" s="53"/>
      <c r="DR630" s="53"/>
      <c r="DS630" s="53"/>
      <c r="DT630" s="53"/>
      <c r="DU630" s="53"/>
      <c r="DV630" s="53"/>
      <c r="DW630" s="53"/>
      <c r="DX630" s="53"/>
      <c r="DY630" s="53"/>
      <c r="DZ630" s="53"/>
      <c r="EA630" s="53"/>
      <c r="EB630" s="53"/>
      <c r="EC630" s="53"/>
      <c r="ED630" s="53"/>
      <c r="EE630" s="53"/>
      <c r="EF630" s="53"/>
      <c r="EG630" s="53"/>
      <c r="EH630" s="53"/>
      <c r="EI630" s="53"/>
      <c r="EJ630" s="53"/>
      <c r="EK630" s="53"/>
      <c r="EL630" s="53"/>
      <c r="EM630" s="53"/>
      <c r="EN630" s="53"/>
      <c r="EO630" s="53"/>
      <c r="EP630" s="53"/>
      <c r="EQ630" s="53"/>
      <c r="ER630" s="53"/>
      <c r="ES630" s="53"/>
      <c r="ET630" s="53"/>
      <c r="EU630" s="53"/>
      <c r="EV630" s="53"/>
      <c r="EW630" s="53"/>
      <c r="EX630" s="53"/>
      <c r="EY630" s="53"/>
      <c r="EZ630" s="53"/>
      <c r="FA630" s="53"/>
    </row>
    <row r="631" customFormat="1" spans="1:157">
      <c r="A631" s="53"/>
      <c r="B631" s="57" t="s">
        <v>16</v>
      </c>
      <c r="C631" s="57" t="s">
        <v>1721</v>
      </c>
      <c r="D631" s="57" t="s">
        <v>27</v>
      </c>
      <c r="E631" s="57" t="s">
        <v>1311</v>
      </c>
      <c r="F631" s="57" t="s">
        <v>1312</v>
      </c>
      <c r="G631" s="59" t="s">
        <v>25</v>
      </c>
      <c r="H631" s="59">
        <v>12</v>
      </c>
      <c r="I631" s="66">
        <v>14.430234</v>
      </c>
      <c r="J631" s="66">
        <f t="shared" si="17"/>
        <v>17.6727075798</v>
      </c>
      <c r="K631" s="66">
        <f>J631*H631</f>
        <v>212.0724909576</v>
      </c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  <c r="AA631" s="53"/>
      <c r="AB631" s="53"/>
      <c r="AC631" s="53"/>
      <c r="AD631" s="53"/>
      <c r="AE631" s="53"/>
      <c r="AF631" s="53"/>
      <c r="AG631" s="53"/>
      <c r="AH631" s="53"/>
      <c r="AI631" s="53"/>
      <c r="AJ631" s="53"/>
      <c r="AK631" s="53"/>
      <c r="AL631" s="53"/>
      <c r="AM631" s="53"/>
      <c r="AN631" s="53"/>
      <c r="AO631" s="53"/>
      <c r="AP631" s="53"/>
      <c r="AQ631" s="53"/>
      <c r="AR631" s="53"/>
      <c r="AS631" s="53"/>
      <c r="AT631" s="53"/>
      <c r="AU631" s="53"/>
      <c r="AV631" s="53"/>
      <c r="AW631" s="53"/>
      <c r="AX631" s="53"/>
      <c r="AY631" s="53"/>
      <c r="AZ631" s="53"/>
      <c r="BA631" s="53"/>
      <c r="BB631" s="53"/>
      <c r="BC631" s="53"/>
      <c r="BD631" s="53"/>
      <c r="BE631" s="53"/>
      <c r="BF631" s="53"/>
      <c r="BG631" s="53"/>
      <c r="BH631" s="53"/>
      <c r="BI631" s="53"/>
      <c r="BJ631" s="53"/>
      <c r="BK631" s="53"/>
      <c r="BL631" s="53"/>
      <c r="BM631" s="53"/>
      <c r="BN631" s="53"/>
      <c r="BO631" s="53"/>
      <c r="BP631" s="53"/>
      <c r="BQ631" s="53"/>
      <c r="BR631" s="53"/>
      <c r="BS631" s="53"/>
      <c r="BT631" s="53"/>
      <c r="BU631" s="53"/>
      <c r="BV631" s="53"/>
      <c r="BW631" s="53"/>
      <c r="BX631" s="53"/>
      <c r="BY631" s="53"/>
      <c r="BZ631" s="53"/>
      <c r="CA631" s="53"/>
      <c r="CB631" s="53"/>
      <c r="CC631" s="53"/>
      <c r="CD631" s="53"/>
      <c r="CE631" s="53"/>
      <c r="CF631" s="53"/>
      <c r="CG631" s="53"/>
      <c r="CH631" s="53"/>
      <c r="CI631" s="53"/>
      <c r="CJ631" s="53"/>
      <c r="CK631" s="53"/>
      <c r="CL631" s="53"/>
      <c r="CM631" s="53"/>
      <c r="CN631" s="53"/>
      <c r="CO631" s="53"/>
      <c r="CP631" s="53"/>
      <c r="CQ631" s="53"/>
      <c r="CR631" s="53"/>
      <c r="CS631" s="53"/>
      <c r="CT631" s="53"/>
      <c r="CU631" s="53"/>
      <c r="CV631" s="53"/>
      <c r="CW631" s="53"/>
      <c r="CX631" s="53"/>
      <c r="CY631" s="53"/>
      <c r="CZ631" s="53"/>
      <c r="DA631" s="53"/>
      <c r="DB631" s="53"/>
      <c r="DC631" s="53"/>
      <c r="DD631" s="53"/>
      <c r="DE631" s="53"/>
      <c r="DF631" s="53"/>
      <c r="DG631" s="53"/>
      <c r="DH631" s="53"/>
      <c r="DI631" s="53"/>
      <c r="DJ631" s="53"/>
      <c r="DK631" s="53"/>
      <c r="DL631" s="53"/>
      <c r="DM631" s="53"/>
      <c r="DN631" s="53"/>
      <c r="DO631" s="53"/>
      <c r="DP631" s="53"/>
      <c r="DQ631" s="53"/>
      <c r="DR631" s="53"/>
      <c r="DS631" s="53"/>
      <c r="DT631" s="53"/>
      <c r="DU631" s="53"/>
      <c r="DV631" s="53"/>
      <c r="DW631" s="53"/>
      <c r="DX631" s="53"/>
      <c r="DY631" s="53"/>
      <c r="DZ631" s="53"/>
      <c r="EA631" s="53"/>
      <c r="EB631" s="53"/>
      <c r="EC631" s="53"/>
      <c r="ED631" s="53"/>
      <c r="EE631" s="53"/>
      <c r="EF631" s="53"/>
      <c r="EG631" s="53"/>
      <c r="EH631" s="53"/>
      <c r="EI631" s="53"/>
      <c r="EJ631" s="53"/>
      <c r="EK631" s="53"/>
      <c r="EL631" s="53"/>
      <c r="EM631" s="53"/>
      <c r="EN631" s="53"/>
      <c r="EO631" s="53"/>
      <c r="EP631" s="53"/>
      <c r="EQ631" s="53"/>
      <c r="ER631" s="53"/>
      <c r="ES631" s="53"/>
      <c r="ET631" s="53"/>
      <c r="EU631" s="53"/>
      <c r="EV631" s="53"/>
      <c r="EW631" s="53"/>
      <c r="EX631" s="53"/>
      <c r="EY631" s="53"/>
      <c r="EZ631" s="53"/>
      <c r="FA631" s="53"/>
    </row>
    <row r="632" customFormat="1" spans="1:157">
      <c r="A632" s="53"/>
      <c r="B632" s="57" t="s">
        <v>16</v>
      </c>
      <c r="C632" s="57" t="s">
        <v>1722</v>
      </c>
      <c r="D632" s="57" t="s">
        <v>27</v>
      </c>
      <c r="E632" s="57" t="s">
        <v>1723</v>
      </c>
      <c r="F632" s="57" t="s">
        <v>1724</v>
      </c>
      <c r="G632" s="59" t="s">
        <v>25</v>
      </c>
      <c r="H632" s="59">
        <v>5</v>
      </c>
      <c r="I632" s="66">
        <v>15.949206</v>
      </c>
      <c r="J632" s="66">
        <f t="shared" si="17"/>
        <v>19.5329925882</v>
      </c>
      <c r="K632" s="66">
        <f>J632*H632</f>
        <v>97.664962941</v>
      </c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  <c r="AA632" s="53"/>
      <c r="AB632" s="53"/>
      <c r="AC632" s="53"/>
      <c r="AD632" s="53"/>
      <c r="AE632" s="53"/>
      <c r="AF632" s="53"/>
      <c r="AG632" s="53"/>
      <c r="AH632" s="53"/>
      <c r="AI632" s="53"/>
      <c r="AJ632" s="53"/>
      <c r="AK632" s="53"/>
      <c r="AL632" s="53"/>
      <c r="AM632" s="53"/>
      <c r="AN632" s="53"/>
      <c r="AO632" s="53"/>
      <c r="AP632" s="53"/>
      <c r="AQ632" s="53"/>
      <c r="AR632" s="53"/>
      <c r="AS632" s="53"/>
      <c r="AT632" s="53"/>
      <c r="AU632" s="53"/>
      <c r="AV632" s="53"/>
      <c r="AW632" s="53"/>
      <c r="AX632" s="53"/>
      <c r="AY632" s="53"/>
      <c r="AZ632" s="53"/>
      <c r="BA632" s="53"/>
      <c r="BB632" s="53"/>
      <c r="BC632" s="53"/>
      <c r="BD632" s="53"/>
      <c r="BE632" s="53"/>
      <c r="BF632" s="53"/>
      <c r="BG632" s="53"/>
      <c r="BH632" s="53"/>
      <c r="BI632" s="53"/>
      <c r="BJ632" s="53"/>
      <c r="BK632" s="53"/>
      <c r="BL632" s="53"/>
      <c r="BM632" s="53"/>
      <c r="BN632" s="53"/>
      <c r="BO632" s="53"/>
      <c r="BP632" s="53"/>
      <c r="BQ632" s="53"/>
      <c r="BR632" s="53"/>
      <c r="BS632" s="53"/>
      <c r="BT632" s="53"/>
      <c r="BU632" s="53"/>
      <c r="BV632" s="53"/>
      <c r="BW632" s="53"/>
      <c r="BX632" s="53"/>
      <c r="BY632" s="53"/>
      <c r="BZ632" s="53"/>
      <c r="CA632" s="53"/>
      <c r="CB632" s="53"/>
      <c r="CC632" s="53"/>
      <c r="CD632" s="53"/>
      <c r="CE632" s="53"/>
      <c r="CF632" s="53"/>
      <c r="CG632" s="53"/>
      <c r="CH632" s="53"/>
      <c r="CI632" s="53"/>
      <c r="CJ632" s="53"/>
      <c r="CK632" s="53"/>
      <c r="CL632" s="53"/>
      <c r="CM632" s="53"/>
      <c r="CN632" s="53"/>
      <c r="CO632" s="53"/>
      <c r="CP632" s="53"/>
      <c r="CQ632" s="53"/>
      <c r="CR632" s="53"/>
      <c r="CS632" s="53"/>
      <c r="CT632" s="53"/>
      <c r="CU632" s="53"/>
      <c r="CV632" s="53"/>
      <c r="CW632" s="53"/>
      <c r="CX632" s="53"/>
      <c r="CY632" s="53"/>
      <c r="CZ632" s="53"/>
      <c r="DA632" s="53"/>
      <c r="DB632" s="53"/>
      <c r="DC632" s="53"/>
      <c r="DD632" s="53"/>
      <c r="DE632" s="53"/>
      <c r="DF632" s="53"/>
      <c r="DG632" s="53"/>
      <c r="DH632" s="53"/>
      <c r="DI632" s="53"/>
      <c r="DJ632" s="53"/>
      <c r="DK632" s="53"/>
      <c r="DL632" s="53"/>
      <c r="DM632" s="53"/>
      <c r="DN632" s="53"/>
      <c r="DO632" s="53"/>
      <c r="DP632" s="53"/>
      <c r="DQ632" s="53"/>
      <c r="DR632" s="53"/>
      <c r="DS632" s="53"/>
      <c r="DT632" s="53"/>
      <c r="DU632" s="53"/>
      <c r="DV632" s="53"/>
      <c r="DW632" s="53"/>
      <c r="DX632" s="53"/>
      <c r="DY632" s="53"/>
      <c r="DZ632" s="53"/>
      <c r="EA632" s="53"/>
      <c r="EB632" s="53"/>
      <c r="EC632" s="53"/>
      <c r="ED632" s="53"/>
      <c r="EE632" s="53"/>
      <c r="EF632" s="53"/>
      <c r="EG632" s="53"/>
      <c r="EH632" s="53"/>
      <c r="EI632" s="53"/>
      <c r="EJ632" s="53"/>
      <c r="EK632" s="53"/>
      <c r="EL632" s="53"/>
      <c r="EM632" s="53"/>
      <c r="EN632" s="53"/>
      <c r="EO632" s="53"/>
      <c r="EP632" s="53"/>
      <c r="EQ632" s="53"/>
      <c r="ER632" s="53"/>
      <c r="ES632" s="53"/>
      <c r="ET632" s="53"/>
      <c r="EU632" s="53"/>
      <c r="EV632" s="53"/>
      <c r="EW632" s="53"/>
      <c r="EX632" s="53"/>
      <c r="EY632" s="53"/>
      <c r="EZ632" s="53"/>
      <c r="FA632" s="53"/>
    </row>
    <row r="633" customFormat="1" spans="1:157">
      <c r="A633" s="53"/>
      <c r="B633" s="57" t="s">
        <v>16</v>
      </c>
      <c r="C633" s="57" t="s">
        <v>1725</v>
      </c>
      <c r="D633" s="57" t="s">
        <v>27</v>
      </c>
      <c r="E633" s="57" t="s">
        <v>1726</v>
      </c>
      <c r="F633" s="57" t="s">
        <v>1727</v>
      </c>
      <c r="G633" s="59" t="s">
        <v>25</v>
      </c>
      <c r="H633" s="59">
        <v>4</v>
      </c>
      <c r="I633" s="66">
        <v>111.96159</v>
      </c>
      <c r="J633" s="66">
        <f t="shared" si="17"/>
        <v>137.119359273</v>
      </c>
      <c r="K633" s="66">
        <f>J633*H633</f>
        <v>548.477437092</v>
      </c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  <c r="AA633" s="53"/>
      <c r="AB633" s="53"/>
      <c r="AC633" s="53"/>
      <c r="AD633" s="53"/>
      <c r="AE633" s="53"/>
      <c r="AF633" s="53"/>
      <c r="AG633" s="53"/>
      <c r="AH633" s="53"/>
      <c r="AI633" s="53"/>
      <c r="AJ633" s="53"/>
      <c r="AK633" s="53"/>
      <c r="AL633" s="53"/>
      <c r="AM633" s="53"/>
      <c r="AN633" s="53"/>
      <c r="AO633" s="53"/>
      <c r="AP633" s="53"/>
      <c r="AQ633" s="53"/>
      <c r="AR633" s="53"/>
      <c r="AS633" s="53"/>
      <c r="AT633" s="53"/>
      <c r="AU633" s="53"/>
      <c r="AV633" s="53"/>
      <c r="AW633" s="53"/>
      <c r="AX633" s="53"/>
      <c r="AY633" s="53"/>
      <c r="AZ633" s="53"/>
      <c r="BA633" s="53"/>
      <c r="BB633" s="53"/>
      <c r="BC633" s="53"/>
      <c r="BD633" s="53"/>
      <c r="BE633" s="53"/>
      <c r="BF633" s="53"/>
      <c r="BG633" s="53"/>
      <c r="BH633" s="53"/>
      <c r="BI633" s="53"/>
      <c r="BJ633" s="53"/>
      <c r="BK633" s="53"/>
      <c r="BL633" s="53"/>
      <c r="BM633" s="53"/>
      <c r="BN633" s="53"/>
      <c r="BO633" s="53"/>
      <c r="BP633" s="53"/>
      <c r="BQ633" s="53"/>
      <c r="BR633" s="53"/>
      <c r="BS633" s="53"/>
      <c r="BT633" s="53"/>
      <c r="BU633" s="53"/>
      <c r="BV633" s="53"/>
      <c r="BW633" s="53"/>
      <c r="BX633" s="53"/>
      <c r="BY633" s="53"/>
      <c r="BZ633" s="53"/>
      <c r="CA633" s="53"/>
      <c r="CB633" s="53"/>
      <c r="CC633" s="53"/>
      <c r="CD633" s="53"/>
      <c r="CE633" s="53"/>
      <c r="CF633" s="53"/>
      <c r="CG633" s="53"/>
      <c r="CH633" s="53"/>
      <c r="CI633" s="53"/>
      <c r="CJ633" s="53"/>
      <c r="CK633" s="53"/>
      <c r="CL633" s="53"/>
      <c r="CM633" s="53"/>
      <c r="CN633" s="53"/>
      <c r="CO633" s="53"/>
      <c r="CP633" s="53"/>
      <c r="CQ633" s="53"/>
      <c r="CR633" s="53"/>
      <c r="CS633" s="53"/>
      <c r="CT633" s="53"/>
      <c r="CU633" s="53"/>
      <c r="CV633" s="53"/>
      <c r="CW633" s="53"/>
      <c r="CX633" s="53"/>
      <c r="CY633" s="53"/>
      <c r="CZ633" s="53"/>
      <c r="DA633" s="53"/>
      <c r="DB633" s="53"/>
      <c r="DC633" s="53"/>
      <c r="DD633" s="53"/>
      <c r="DE633" s="53"/>
      <c r="DF633" s="53"/>
      <c r="DG633" s="53"/>
      <c r="DH633" s="53"/>
      <c r="DI633" s="53"/>
      <c r="DJ633" s="53"/>
      <c r="DK633" s="53"/>
      <c r="DL633" s="53"/>
      <c r="DM633" s="53"/>
      <c r="DN633" s="53"/>
      <c r="DO633" s="53"/>
      <c r="DP633" s="53"/>
      <c r="DQ633" s="53"/>
      <c r="DR633" s="53"/>
      <c r="DS633" s="53"/>
      <c r="DT633" s="53"/>
      <c r="DU633" s="53"/>
      <c r="DV633" s="53"/>
      <c r="DW633" s="53"/>
      <c r="DX633" s="53"/>
      <c r="DY633" s="53"/>
      <c r="DZ633" s="53"/>
      <c r="EA633" s="53"/>
      <c r="EB633" s="53"/>
      <c r="EC633" s="53"/>
      <c r="ED633" s="53"/>
      <c r="EE633" s="53"/>
      <c r="EF633" s="53"/>
      <c r="EG633" s="53"/>
      <c r="EH633" s="53"/>
      <c r="EI633" s="53"/>
      <c r="EJ633" s="53"/>
      <c r="EK633" s="53"/>
      <c r="EL633" s="53"/>
      <c r="EM633" s="53"/>
      <c r="EN633" s="53"/>
      <c r="EO633" s="53"/>
      <c r="EP633" s="53"/>
      <c r="EQ633" s="53"/>
      <c r="ER633" s="53"/>
      <c r="ES633" s="53"/>
      <c r="ET633" s="53"/>
      <c r="EU633" s="53"/>
      <c r="EV633" s="53"/>
      <c r="EW633" s="53"/>
      <c r="EX633" s="53"/>
      <c r="EY633" s="53"/>
      <c r="EZ633" s="53"/>
      <c r="FA633" s="53"/>
    </row>
    <row r="634" spans="2:11">
      <c r="B634" s="50" t="s">
        <v>72</v>
      </c>
      <c r="C634" s="50" t="s">
        <v>1728</v>
      </c>
      <c r="D634" s="50" t="s">
        <v>14</v>
      </c>
      <c r="E634" s="51"/>
      <c r="F634" s="50" t="s">
        <v>1729</v>
      </c>
      <c r="G634" s="52" t="s">
        <v>11</v>
      </c>
      <c r="H634" s="52">
        <v>0</v>
      </c>
      <c r="I634" s="64">
        <v>0</v>
      </c>
      <c r="J634" s="64">
        <f t="shared" si="17"/>
        <v>0</v>
      </c>
      <c r="K634" s="64">
        <f>K635</f>
        <v>8732.59</v>
      </c>
    </row>
    <row r="635" customFormat="1" spans="1:157">
      <c r="A635" s="53"/>
      <c r="B635" s="57" t="s">
        <v>16</v>
      </c>
      <c r="C635" s="57" t="s">
        <v>1730</v>
      </c>
      <c r="D635" s="57" t="s">
        <v>14</v>
      </c>
      <c r="E635" s="58" t="s">
        <v>1731</v>
      </c>
      <c r="F635" s="57" t="s">
        <v>1732</v>
      </c>
      <c r="G635" s="59" t="s">
        <v>32</v>
      </c>
      <c r="H635" s="59">
        <v>1209.5</v>
      </c>
      <c r="I635" s="66">
        <v>5.9</v>
      </c>
      <c r="J635" s="66">
        <v>7.22</v>
      </c>
      <c r="K635" s="66">
        <v>8732.59</v>
      </c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  <c r="AA635" s="53"/>
      <c r="AB635" s="53"/>
      <c r="AC635" s="53"/>
      <c r="AD635" s="53"/>
      <c r="AE635" s="53"/>
      <c r="AF635" s="53"/>
      <c r="AG635" s="53"/>
      <c r="AH635" s="53"/>
      <c r="AI635" s="53"/>
      <c r="AJ635" s="53"/>
      <c r="AK635" s="53"/>
      <c r="AL635" s="53"/>
      <c r="AM635" s="53"/>
      <c r="AN635" s="53"/>
      <c r="AO635" s="53"/>
      <c r="AP635" s="53"/>
      <c r="AQ635" s="53"/>
      <c r="AR635" s="53"/>
      <c r="AS635" s="53"/>
      <c r="AT635" s="53"/>
      <c r="AU635" s="53"/>
      <c r="AV635" s="53"/>
      <c r="AW635" s="53"/>
      <c r="AX635" s="53"/>
      <c r="AY635" s="53"/>
      <c r="AZ635" s="53"/>
      <c r="BA635" s="53"/>
      <c r="BB635" s="53"/>
      <c r="BC635" s="53"/>
      <c r="BD635" s="53"/>
      <c r="BE635" s="53"/>
      <c r="BF635" s="53"/>
      <c r="BG635" s="53"/>
      <c r="BH635" s="53"/>
      <c r="BI635" s="53"/>
      <c r="BJ635" s="53"/>
      <c r="BK635" s="53"/>
      <c r="BL635" s="53"/>
      <c r="BM635" s="53"/>
      <c r="BN635" s="53"/>
      <c r="BO635" s="53"/>
      <c r="BP635" s="53"/>
      <c r="BQ635" s="53"/>
      <c r="BR635" s="53"/>
      <c r="BS635" s="53"/>
      <c r="BT635" s="53"/>
      <c r="BU635" s="53"/>
      <c r="BV635" s="53"/>
      <c r="BW635" s="53"/>
      <c r="BX635" s="53"/>
      <c r="BY635" s="53"/>
      <c r="BZ635" s="53"/>
      <c r="CA635" s="53"/>
      <c r="CB635" s="53"/>
      <c r="CC635" s="53"/>
      <c r="CD635" s="53"/>
      <c r="CE635" s="53"/>
      <c r="CF635" s="53"/>
      <c r="CG635" s="53"/>
      <c r="CH635" s="53"/>
      <c r="CI635" s="53"/>
      <c r="CJ635" s="53"/>
      <c r="CK635" s="53"/>
      <c r="CL635" s="53"/>
      <c r="CM635" s="53"/>
      <c r="CN635" s="53"/>
      <c r="CO635" s="53"/>
      <c r="CP635" s="53"/>
      <c r="CQ635" s="53"/>
      <c r="CR635" s="53"/>
      <c r="CS635" s="53"/>
      <c r="CT635" s="53"/>
      <c r="CU635" s="53"/>
      <c r="CV635" s="53"/>
      <c r="CW635" s="53"/>
      <c r="CX635" s="53"/>
      <c r="CY635" s="53"/>
      <c r="CZ635" s="53"/>
      <c r="DA635" s="53"/>
      <c r="DB635" s="53"/>
      <c r="DC635" s="53"/>
      <c r="DD635" s="53"/>
      <c r="DE635" s="53"/>
      <c r="DF635" s="53"/>
      <c r="DG635" s="53"/>
      <c r="DH635" s="53"/>
      <c r="DI635" s="53"/>
      <c r="DJ635" s="53"/>
      <c r="DK635" s="53"/>
      <c r="DL635" s="53"/>
      <c r="DM635" s="53"/>
      <c r="DN635" s="53"/>
      <c r="DO635" s="53"/>
      <c r="DP635" s="53"/>
      <c r="DQ635" s="53"/>
      <c r="DR635" s="53"/>
      <c r="DS635" s="53"/>
      <c r="DT635" s="53"/>
      <c r="DU635" s="53"/>
      <c r="DV635" s="53"/>
      <c r="DW635" s="53"/>
      <c r="DX635" s="53"/>
      <c r="DY635" s="53"/>
      <c r="DZ635" s="53"/>
      <c r="EA635" s="53"/>
      <c r="EB635" s="53"/>
      <c r="EC635" s="53"/>
      <c r="ED635" s="53"/>
      <c r="EE635" s="53"/>
      <c r="EF635" s="53"/>
      <c r="EG635" s="53"/>
      <c r="EH635" s="53"/>
      <c r="EI635" s="53"/>
      <c r="EJ635" s="53"/>
      <c r="EK635" s="53"/>
      <c r="EL635" s="53"/>
      <c r="EM635" s="53"/>
      <c r="EN635" s="53"/>
      <c r="EO635" s="53"/>
      <c r="EP635" s="53"/>
      <c r="EQ635" s="53"/>
      <c r="ER635" s="53"/>
      <c r="ES635" s="53"/>
      <c r="ET635" s="53"/>
      <c r="EU635" s="53"/>
      <c r="EV635" s="53"/>
      <c r="EW635" s="53"/>
      <c r="EX635" s="53"/>
      <c r="EY635" s="53"/>
      <c r="EZ635" s="53"/>
      <c r="FA635" s="53"/>
    </row>
    <row r="636" customFormat="1" spans="1:157">
      <c r="A636" s="53"/>
      <c r="B636" s="54" t="s">
        <v>12</v>
      </c>
      <c r="C636" s="54" t="s">
        <v>1733</v>
      </c>
      <c r="D636" s="54" t="s">
        <v>14</v>
      </c>
      <c r="E636" s="55"/>
      <c r="F636" s="54" t="s">
        <v>1734</v>
      </c>
      <c r="G636" s="56" t="s">
        <v>11</v>
      </c>
      <c r="H636" s="56">
        <v>0</v>
      </c>
      <c r="I636" s="65">
        <v>0</v>
      </c>
      <c r="J636" s="65">
        <v>0</v>
      </c>
      <c r="K636" s="65">
        <f>SUM(K637:K642)</f>
        <v>32424.2998015568</v>
      </c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  <c r="AA636" s="53"/>
      <c r="AB636" s="53"/>
      <c r="AC636" s="53"/>
      <c r="AD636" s="53"/>
      <c r="AE636" s="53"/>
      <c r="AF636" s="53"/>
      <c r="AG636" s="53"/>
      <c r="AH636" s="53"/>
      <c r="AI636" s="53"/>
      <c r="AJ636" s="53"/>
      <c r="AK636" s="53"/>
      <c r="AL636" s="53"/>
      <c r="AM636" s="53"/>
      <c r="AN636" s="53"/>
      <c r="AO636" s="53"/>
      <c r="AP636" s="53"/>
      <c r="AQ636" s="53"/>
      <c r="AR636" s="53"/>
      <c r="AS636" s="53"/>
      <c r="AT636" s="53"/>
      <c r="AU636" s="53"/>
      <c r="AV636" s="53"/>
      <c r="AW636" s="53"/>
      <c r="AX636" s="53"/>
      <c r="AY636" s="53"/>
      <c r="AZ636" s="53"/>
      <c r="BA636" s="53"/>
      <c r="BB636" s="53"/>
      <c r="BC636" s="53"/>
      <c r="BD636" s="53"/>
      <c r="BE636" s="53"/>
      <c r="BF636" s="53"/>
      <c r="BG636" s="53"/>
      <c r="BH636" s="53"/>
      <c r="BI636" s="53"/>
      <c r="BJ636" s="53"/>
      <c r="BK636" s="53"/>
      <c r="BL636" s="53"/>
      <c r="BM636" s="53"/>
      <c r="BN636" s="53"/>
      <c r="BO636" s="53"/>
      <c r="BP636" s="53"/>
      <c r="BQ636" s="53"/>
      <c r="BR636" s="53"/>
      <c r="BS636" s="53"/>
      <c r="BT636" s="53"/>
      <c r="BU636" s="53"/>
      <c r="BV636" s="53"/>
      <c r="BW636" s="53"/>
      <c r="BX636" s="53"/>
      <c r="BY636" s="53"/>
      <c r="BZ636" s="53"/>
      <c r="CA636" s="53"/>
      <c r="CB636" s="53"/>
      <c r="CC636" s="53"/>
      <c r="CD636" s="53"/>
      <c r="CE636" s="53"/>
      <c r="CF636" s="53"/>
      <c r="CG636" s="53"/>
      <c r="CH636" s="53"/>
      <c r="CI636" s="53"/>
      <c r="CJ636" s="53"/>
      <c r="CK636" s="53"/>
      <c r="CL636" s="53"/>
      <c r="CM636" s="53"/>
      <c r="CN636" s="53"/>
      <c r="CO636" s="53"/>
      <c r="CP636" s="53"/>
      <c r="CQ636" s="53"/>
      <c r="CR636" s="53"/>
      <c r="CS636" s="53"/>
      <c r="CT636" s="53"/>
      <c r="CU636" s="53"/>
      <c r="CV636" s="53"/>
      <c r="CW636" s="53"/>
      <c r="CX636" s="53"/>
      <c r="CY636" s="53"/>
      <c r="CZ636" s="53"/>
      <c r="DA636" s="53"/>
      <c r="DB636" s="53"/>
      <c r="DC636" s="53"/>
      <c r="DD636" s="53"/>
      <c r="DE636" s="53"/>
      <c r="DF636" s="53"/>
      <c r="DG636" s="53"/>
      <c r="DH636" s="53"/>
      <c r="DI636" s="53"/>
      <c r="DJ636" s="53"/>
      <c r="DK636" s="53"/>
      <c r="DL636" s="53"/>
      <c r="DM636" s="53"/>
      <c r="DN636" s="53"/>
      <c r="DO636" s="53"/>
      <c r="DP636" s="53"/>
      <c r="DQ636" s="53"/>
      <c r="DR636" s="53"/>
      <c r="DS636" s="53"/>
      <c r="DT636" s="53"/>
      <c r="DU636" s="53"/>
      <c r="DV636" s="53"/>
      <c r="DW636" s="53"/>
      <c r="DX636" s="53"/>
      <c r="DY636" s="53"/>
      <c r="DZ636" s="53"/>
      <c r="EA636" s="53"/>
      <c r="EB636" s="53"/>
      <c r="EC636" s="53"/>
      <c r="ED636" s="53"/>
      <c r="EE636" s="53"/>
      <c r="EF636" s="53"/>
      <c r="EG636" s="53"/>
      <c r="EH636" s="53"/>
      <c r="EI636" s="53"/>
      <c r="EJ636" s="53"/>
      <c r="EK636" s="53"/>
      <c r="EL636" s="53"/>
      <c r="EM636" s="53"/>
      <c r="EN636" s="53"/>
      <c r="EO636" s="53"/>
      <c r="EP636" s="53"/>
      <c r="EQ636" s="53"/>
      <c r="ER636" s="53"/>
      <c r="ES636" s="53"/>
      <c r="ET636" s="53"/>
      <c r="EU636" s="53"/>
      <c r="EV636" s="53"/>
      <c r="EW636" s="53"/>
      <c r="EX636" s="53"/>
      <c r="EY636" s="53"/>
      <c r="EZ636" s="53"/>
      <c r="FA636" s="53"/>
    </row>
    <row r="637" customFormat="1" spans="1:157">
      <c r="A637" s="53"/>
      <c r="B637" s="57" t="s">
        <v>16</v>
      </c>
      <c r="C637" s="57" t="s">
        <v>1735</v>
      </c>
      <c r="D637" s="57" t="s">
        <v>14</v>
      </c>
      <c r="E637" s="58" t="s">
        <v>1736</v>
      </c>
      <c r="F637" s="57" t="s">
        <v>1737</v>
      </c>
      <c r="G637" s="59" t="s">
        <v>25</v>
      </c>
      <c r="H637" s="59">
        <v>15</v>
      </c>
      <c r="I637" s="66">
        <v>39.97</v>
      </c>
      <c r="J637" s="66">
        <v>48.95</v>
      </c>
      <c r="K637" s="66">
        <v>734.25</v>
      </c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  <c r="AA637" s="53"/>
      <c r="AB637" s="53"/>
      <c r="AC637" s="53"/>
      <c r="AD637" s="53"/>
      <c r="AE637" s="53"/>
      <c r="AF637" s="53"/>
      <c r="AG637" s="53"/>
      <c r="AH637" s="53"/>
      <c r="AI637" s="53"/>
      <c r="AJ637" s="53"/>
      <c r="AK637" s="53"/>
      <c r="AL637" s="53"/>
      <c r="AM637" s="53"/>
      <c r="AN637" s="53"/>
      <c r="AO637" s="53"/>
      <c r="AP637" s="53"/>
      <c r="AQ637" s="53"/>
      <c r="AR637" s="53"/>
      <c r="AS637" s="53"/>
      <c r="AT637" s="53"/>
      <c r="AU637" s="53"/>
      <c r="AV637" s="53"/>
      <c r="AW637" s="53"/>
      <c r="AX637" s="53"/>
      <c r="AY637" s="53"/>
      <c r="AZ637" s="53"/>
      <c r="BA637" s="53"/>
      <c r="BB637" s="53"/>
      <c r="BC637" s="53"/>
      <c r="BD637" s="53"/>
      <c r="BE637" s="53"/>
      <c r="BF637" s="53"/>
      <c r="BG637" s="53"/>
      <c r="BH637" s="53"/>
      <c r="BI637" s="53"/>
      <c r="BJ637" s="53"/>
      <c r="BK637" s="53"/>
      <c r="BL637" s="53"/>
      <c r="BM637" s="53"/>
      <c r="BN637" s="53"/>
      <c r="BO637" s="53"/>
      <c r="BP637" s="53"/>
      <c r="BQ637" s="53"/>
      <c r="BR637" s="53"/>
      <c r="BS637" s="53"/>
      <c r="BT637" s="53"/>
      <c r="BU637" s="53"/>
      <c r="BV637" s="53"/>
      <c r="BW637" s="53"/>
      <c r="BX637" s="53"/>
      <c r="BY637" s="53"/>
      <c r="BZ637" s="53"/>
      <c r="CA637" s="53"/>
      <c r="CB637" s="53"/>
      <c r="CC637" s="53"/>
      <c r="CD637" s="53"/>
      <c r="CE637" s="53"/>
      <c r="CF637" s="53"/>
      <c r="CG637" s="53"/>
      <c r="CH637" s="53"/>
      <c r="CI637" s="53"/>
      <c r="CJ637" s="53"/>
      <c r="CK637" s="53"/>
      <c r="CL637" s="53"/>
      <c r="CM637" s="53"/>
      <c r="CN637" s="53"/>
      <c r="CO637" s="53"/>
      <c r="CP637" s="53"/>
      <c r="CQ637" s="53"/>
      <c r="CR637" s="53"/>
      <c r="CS637" s="53"/>
      <c r="CT637" s="53"/>
      <c r="CU637" s="53"/>
      <c r="CV637" s="53"/>
      <c r="CW637" s="53"/>
      <c r="CX637" s="53"/>
      <c r="CY637" s="53"/>
      <c r="CZ637" s="53"/>
      <c r="DA637" s="53"/>
      <c r="DB637" s="53"/>
      <c r="DC637" s="53"/>
      <c r="DD637" s="53"/>
      <c r="DE637" s="53"/>
      <c r="DF637" s="53"/>
      <c r="DG637" s="53"/>
      <c r="DH637" s="53"/>
      <c r="DI637" s="53"/>
      <c r="DJ637" s="53"/>
      <c r="DK637" s="53"/>
      <c r="DL637" s="53"/>
      <c r="DM637" s="53"/>
      <c r="DN637" s="53"/>
      <c r="DO637" s="53"/>
      <c r="DP637" s="53"/>
      <c r="DQ637" s="53"/>
      <c r="DR637" s="53"/>
      <c r="DS637" s="53"/>
      <c r="DT637" s="53"/>
      <c r="DU637" s="53"/>
      <c r="DV637" s="53"/>
      <c r="DW637" s="53"/>
      <c r="DX637" s="53"/>
      <c r="DY637" s="53"/>
      <c r="DZ637" s="53"/>
      <c r="EA637" s="53"/>
      <c r="EB637" s="53"/>
      <c r="EC637" s="53"/>
      <c r="ED637" s="53"/>
      <c r="EE637" s="53"/>
      <c r="EF637" s="53"/>
      <c r="EG637" s="53"/>
      <c r="EH637" s="53"/>
      <c r="EI637" s="53"/>
      <c r="EJ637" s="53"/>
      <c r="EK637" s="53"/>
      <c r="EL637" s="53"/>
      <c r="EM637" s="53"/>
      <c r="EN637" s="53"/>
      <c r="EO637" s="53"/>
      <c r="EP637" s="53"/>
      <c r="EQ637" s="53"/>
      <c r="ER637" s="53"/>
      <c r="ES637" s="53"/>
      <c r="ET637" s="53"/>
      <c r="EU637" s="53"/>
      <c r="EV637" s="53"/>
      <c r="EW637" s="53"/>
      <c r="EX637" s="53"/>
      <c r="EY637" s="53"/>
      <c r="EZ637" s="53"/>
      <c r="FA637" s="53"/>
    </row>
    <row r="638" customFormat="1" spans="1:157">
      <c r="A638" s="53"/>
      <c r="B638" s="57" t="s">
        <v>16</v>
      </c>
      <c r="C638" s="57" t="s">
        <v>1738</v>
      </c>
      <c r="D638" s="57" t="s">
        <v>14</v>
      </c>
      <c r="E638" s="58" t="s">
        <v>1739</v>
      </c>
      <c r="F638" s="57" t="s">
        <v>1740</v>
      </c>
      <c r="G638" s="59" t="s">
        <v>25</v>
      </c>
      <c r="H638" s="59">
        <v>15</v>
      </c>
      <c r="I638" s="66">
        <v>92.79</v>
      </c>
      <c r="J638" s="66">
        <v>113.63</v>
      </c>
      <c r="K638" s="66">
        <v>1704.45</v>
      </c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  <c r="AA638" s="53"/>
      <c r="AB638" s="53"/>
      <c r="AC638" s="53"/>
      <c r="AD638" s="53"/>
      <c r="AE638" s="53"/>
      <c r="AF638" s="53"/>
      <c r="AG638" s="53"/>
      <c r="AH638" s="53"/>
      <c r="AI638" s="53"/>
      <c r="AJ638" s="53"/>
      <c r="AK638" s="53"/>
      <c r="AL638" s="53"/>
      <c r="AM638" s="53"/>
      <c r="AN638" s="53"/>
      <c r="AO638" s="53"/>
      <c r="AP638" s="53"/>
      <c r="AQ638" s="53"/>
      <c r="AR638" s="53"/>
      <c r="AS638" s="53"/>
      <c r="AT638" s="53"/>
      <c r="AU638" s="53"/>
      <c r="AV638" s="53"/>
      <c r="AW638" s="53"/>
      <c r="AX638" s="53"/>
      <c r="AY638" s="53"/>
      <c r="AZ638" s="53"/>
      <c r="BA638" s="53"/>
      <c r="BB638" s="53"/>
      <c r="BC638" s="53"/>
      <c r="BD638" s="53"/>
      <c r="BE638" s="53"/>
      <c r="BF638" s="53"/>
      <c r="BG638" s="53"/>
      <c r="BH638" s="53"/>
      <c r="BI638" s="53"/>
      <c r="BJ638" s="53"/>
      <c r="BK638" s="53"/>
      <c r="BL638" s="53"/>
      <c r="BM638" s="53"/>
      <c r="BN638" s="53"/>
      <c r="BO638" s="53"/>
      <c r="BP638" s="53"/>
      <c r="BQ638" s="53"/>
      <c r="BR638" s="53"/>
      <c r="BS638" s="53"/>
      <c r="BT638" s="53"/>
      <c r="BU638" s="53"/>
      <c r="BV638" s="53"/>
      <c r="BW638" s="53"/>
      <c r="BX638" s="53"/>
      <c r="BY638" s="53"/>
      <c r="BZ638" s="53"/>
      <c r="CA638" s="53"/>
      <c r="CB638" s="53"/>
      <c r="CC638" s="53"/>
      <c r="CD638" s="53"/>
      <c r="CE638" s="53"/>
      <c r="CF638" s="53"/>
      <c r="CG638" s="53"/>
      <c r="CH638" s="53"/>
      <c r="CI638" s="53"/>
      <c r="CJ638" s="53"/>
      <c r="CK638" s="53"/>
      <c r="CL638" s="53"/>
      <c r="CM638" s="53"/>
      <c r="CN638" s="53"/>
      <c r="CO638" s="53"/>
      <c r="CP638" s="53"/>
      <c r="CQ638" s="53"/>
      <c r="CR638" s="53"/>
      <c r="CS638" s="53"/>
      <c r="CT638" s="53"/>
      <c r="CU638" s="53"/>
      <c r="CV638" s="53"/>
      <c r="CW638" s="53"/>
      <c r="CX638" s="53"/>
      <c r="CY638" s="53"/>
      <c r="CZ638" s="53"/>
      <c r="DA638" s="53"/>
      <c r="DB638" s="53"/>
      <c r="DC638" s="53"/>
      <c r="DD638" s="53"/>
      <c r="DE638" s="53"/>
      <c r="DF638" s="53"/>
      <c r="DG638" s="53"/>
      <c r="DH638" s="53"/>
      <c r="DI638" s="53"/>
      <c r="DJ638" s="53"/>
      <c r="DK638" s="53"/>
      <c r="DL638" s="53"/>
      <c r="DM638" s="53"/>
      <c r="DN638" s="53"/>
      <c r="DO638" s="53"/>
      <c r="DP638" s="53"/>
      <c r="DQ638" s="53"/>
      <c r="DR638" s="53"/>
      <c r="DS638" s="53"/>
      <c r="DT638" s="53"/>
      <c r="DU638" s="53"/>
      <c r="DV638" s="53"/>
      <c r="DW638" s="53"/>
      <c r="DX638" s="53"/>
      <c r="DY638" s="53"/>
      <c r="DZ638" s="53"/>
      <c r="EA638" s="53"/>
      <c r="EB638" s="53"/>
      <c r="EC638" s="53"/>
      <c r="ED638" s="53"/>
      <c r="EE638" s="53"/>
      <c r="EF638" s="53"/>
      <c r="EG638" s="53"/>
      <c r="EH638" s="53"/>
      <c r="EI638" s="53"/>
      <c r="EJ638" s="53"/>
      <c r="EK638" s="53"/>
      <c r="EL638" s="53"/>
      <c r="EM638" s="53"/>
      <c r="EN638" s="53"/>
      <c r="EO638" s="53"/>
      <c r="EP638" s="53"/>
      <c r="EQ638" s="53"/>
      <c r="ER638" s="53"/>
      <c r="ES638" s="53"/>
      <c r="ET638" s="53"/>
      <c r="EU638" s="53"/>
      <c r="EV638" s="53"/>
      <c r="EW638" s="53"/>
      <c r="EX638" s="53"/>
      <c r="EY638" s="53"/>
      <c r="EZ638" s="53"/>
      <c r="FA638" s="53"/>
    </row>
    <row r="639" customFormat="1" spans="1:157">
      <c r="A639" s="53"/>
      <c r="B639" s="57" t="s">
        <v>16</v>
      </c>
      <c r="C639" s="57" t="s">
        <v>1741</v>
      </c>
      <c r="D639" s="57" t="s">
        <v>27</v>
      </c>
      <c r="E639" s="57" t="s">
        <v>1742</v>
      </c>
      <c r="F639" s="57" t="s">
        <v>1743</v>
      </c>
      <c r="G639" s="59" t="s">
        <v>25</v>
      </c>
      <c r="H639" s="59">
        <v>48</v>
      </c>
      <c r="I639" s="66">
        <v>30.780048</v>
      </c>
      <c r="J639" s="66">
        <f>I639*22.47%+I639</f>
        <v>37.6963247856</v>
      </c>
      <c r="K639" s="66">
        <f>J639*H639</f>
        <v>1809.4235897088</v>
      </c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  <c r="AA639" s="53"/>
      <c r="AB639" s="53"/>
      <c r="AC639" s="53"/>
      <c r="AD639" s="53"/>
      <c r="AE639" s="53"/>
      <c r="AF639" s="53"/>
      <c r="AG639" s="53"/>
      <c r="AH639" s="53"/>
      <c r="AI639" s="53"/>
      <c r="AJ639" s="53"/>
      <c r="AK639" s="53"/>
      <c r="AL639" s="53"/>
      <c r="AM639" s="53"/>
      <c r="AN639" s="53"/>
      <c r="AO639" s="53"/>
      <c r="AP639" s="53"/>
      <c r="AQ639" s="53"/>
      <c r="AR639" s="53"/>
      <c r="AS639" s="53"/>
      <c r="AT639" s="53"/>
      <c r="AU639" s="53"/>
      <c r="AV639" s="53"/>
      <c r="AW639" s="53"/>
      <c r="AX639" s="53"/>
      <c r="AY639" s="53"/>
      <c r="AZ639" s="53"/>
      <c r="BA639" s="53"/>
      <c r="BB639" s="53"/>
      <c r="BC639" s="53"/>
      <c r="BD639" s="53"/>
      <c r="BE639" s="53"/>
      <c r="BF639" s="53"/>
      <c r="BG639" s="53"/>
      <c r="BH639" s="53"/>
      <c r="BI639" s="53"/>
      <c r="BJ639" s="53"/>
      <c r="BK639" s="53"/>
      <c r="BL639" s="53"/>
      <c r="BM639" s="53"/>
      <c r="BN639" s="53"/>
      <c r="BO639" s="53"/>
      <c r="BP639" s="53"/>
      <c r="BQ639" s="53"/>
      <c r="BR639" s="53"/>
      <c r="BS639" s="53"/>
      <c r="BT639" s="53"/>
      <c r="BU639" s="53"/>
      <c r="BV639" s="53"/>
      <c r="BW639" s="53"/>
      <c r="BX639" s="53"/>
      <c r="BY639" s="53"/>
      <c r="BZ639" s="53"/>
      <c r="CA639" s="53"/>
      <c r="CB639" s="53"/>
      <c r="CC639" s="53"/>
      <c r="CD639" s="53"/>
      <c r="CE639" s="53"/>
      <c r="CF639" s="53"/>
      <c r="CG639" s="53"/>
      <c r="CH639" s="53"/>
      <c r="CI639" s="53"/>
      <c r="CJ639" s="53"/>
      <c r="CK639" s="53"/>
      <c r="CL639" s="53"/>
      <c r="CM639" s="53"/>
      <c r="CN639" s="53"/>
      <c r="CO639" s="53"/>
      <c r="CP639" s="53"/>
      <c r="CQ639" s="53"/>
      <c r="CR639" s="53"/>
      <c r="CS639" s="53"/>
      <c r="CT639" s="53"/>
      <c r="CU639" s="53"/>
      <c r="CV639" s="53"/>
      <c r="CW639" s="53"/>
      <c r="CX639" s="53"/>
      <c r="CY639" s="53"/>
      <c r="CZ639" s="53"/>
      <c r="DA639" s="53"/>
      <c r="DB639" s="53"/>
      <c r="DC639" s="53"/>
      <c r="DD639" s="53"/>
      <c r="DE639" s="53"/>
      <c r="DF639" s="53"/>
      <c r="DG639" s="53"/>
      <c r="DH639" s="53"/>
      <c r="DI639" s="53"/>
      <c r="DJ639" s="53"/>
      <c r="DK639" s="53"/>
      <c r="DL639" s="53"/>
      <c r="DM639" s="53"/>
      <c r="DN639" s="53"/>
      <c r="DO639" s="53"/>
      <c r="DP639" s="53"/>
      <c r="DQ639" s="53"/>
      <c r="DR639" s="53"/>
      <c r="DS639" s="53"/>
      <c r="DT639" s="53"/>
      <c r="DU639" s="53"/>
      <c r="DV639" s="53"/>
      <c r="DW639" s="53"/>
      <c r="DX639" s="53"/>
      <c r="DY639" s="53"/>
      <c r="DZ639" s="53"/>
      <c r="EA639" s="53"/>
      <c r="EB639" s="53"/>
      <c r="EC639" s="53"/>
      <c r="ED639" s="53"/>
      <c r="EE639" s="53"/>
      <c r="EF639" s="53"/>
      <c r="EG639" s="53"/>
      <c r="EH639" s="53"/>
      <c r="EI639" s="53"/>
      <c r="EJ639" s="53"/>
      <c r="EK639" s="53"/>
      <c r="EL639" s="53"/>
      <c r="EM639" s="53"/>
      <c r="EN639" s="53"/>
      <c r="EO639" s="53"/>
      <c r="EP639" s="53"/>
      <c r="EQ639" s="53"/>
      <c r="ER639" s="53"/>
      <c r="ES639" s="53"/>
      <c r="ET639" s="53"/>
      <c r="EU639" s="53"/>
      <c r="EV639" s="53"/>
      <c r="EW639" s="53"/>
      <c r="EX639" s="53"/>
      <c r="EY639" s="53"/>
      <c r="EZ639" s="53"/>
      <c r="FA639" s="53"/>
    </row>
    <row r="640" customFormat="1" spans="1:157">
      <c r="A640" s="53"/>
      <c r="B640" s="57" t="s">
        <v>16</v>
      </c>
      <c r="C640" s="57" t="s">
        <v>1744</v>
      </c>
      <c r="D640" s="57" t="s">
        <v>1185</v>
      </c>
      <c r="E640" s="57" t="s">
        <v>1745</v>
      </c>
      <c r="F640" s="57" t="s">
        <v>1746</v>
      </c>
      <c r="G640" s="59" t="s">
        <v>32</v>
      </c>
      <c r="H640" s="59">
        <v>280</v>
      </c>
      <c r="I640" s="66">
        <v>29.160924</v>
      </c>
      <c r="J640" s="66">
        <f>I640*22.47%+I640</f>
        <v>35.7133836228</v>
      </c>
      <c r="K640" s="66">
        <f>J640*H640</f>
        <v>9999.747414384</v>
      </c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  <c r="AA640" s="53"/>
      <c r="AB640" s="53"/>
      <c r="AC640" s="53"/>
      <c r="AD640" s="53"/>
      <c r="AE640" s="53"/>
      <c r="AF640" s="53"/>
      <c r="AG640" s="53"/>
      <c r="AH640" s="53"/>
      <c r="AI640" s="53"/>
      <c r="AJ640" s="53"/>
      <c r="AK640" s="53"/>
      <c r="AL640" s="53"/>
      <c r="AM640" s="53"/>
      <c r="AN640" s="53"/>
      <c r="AO640" s="53"/>
      <c r="AP640" s="53"/>
      <c r="AQ640" s="53"/>
      <c r="AR640" s="53"/>
      <c r="AS640" s="53"/>
      <c r="AT640" s="53"/>
      <c r="AU640" s="53"/>
      <c r="AV640" s="53"/>
      <c r="AW640" s="53"/>
      <c r="AX640" s="53"/>
      <c r="AY640" s="53"/>
      <c r="AZ640" s="53"/>
      <c r="BA640" s="53"/>
      <c r="BB640" s="53"/>
      <c r="BC640" s="53"/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3"/>
      <c r="DE640" s="53"/>
      <c r="DF640" s="53"/>
      <c r="DG640" s="53"/>
      <c r="DH640" s="53"/>
      <c r="DI640" s="53"/>
      <c r="DJ640" s="53"/>
      <c r="DK640" s="53"/>
      <c r="DL640" s="53"/>
      <c r="DM640" s="53"/>
      <c r="DN640" s="53"/>
      <c r="DO640" s="53"/>
      <c r="DP640" s="53"/>
      <c r="DQ640" s="53"/>
      <c r="DR640" s="53"/>
      <c r="DS640" s="53"/>
      <c r="DT640" s="53"/>
      <c r="DU640" s="53"/>
      <c r="DV640" s="53"/>
      <c r="DW640" s="53"/>
      <c r="DX640" s="53"/>
      <c r="DY640" s="53"/>
      <c r="DZ640" s="53"/>
      <c r="EA640" s="53"/>
      <c r="EB640" s="53"/>
      <c r="EC640" s="53"/>
      <c r="ED640" s="53"/>
      <c r="EE640" s="53"/>
      <c r="EF640" s="53"/>
      <c r="EG640" s="53"/>
      <c r="EH640" s="53"/>
      <c r="EI640" s="53"/>
      <c r="EJ640" s="53"/>
      <c r="EK640" s="53"/>
      <c r="EL640" s="53"/>
      <c r="EM640" s="53"/>
      <c r="EN640" s="53"/>
      <c r="EO640" s="53"/>
      <c r="EP640" s="53"/>
      <c r="EQ640" s="53"/>
      <c r="ER640" s="53"/>
      <c r="ES640" s="53"/>
      <c r="ET640" s="53"/>
      <c r="EU640" s="53"/>
      <c r="EV640" s="53"/>
      <c r="EW640" s="53"/>
      <c r="EX640" s="53"/>
      <c r="EY640" s="53"/>
      <c r="EZ640" s="53"/>
      <c r="FA640" s="53"/>
    </row>
    <row r="641" customFormat="1" spans="1:157">
      <c r="A641" s="53"/>
      <c r="B641" s="57" t="s">
        <v>16</v>
      </c>
      <c r="C641" s="57" t="s">
        <v>1747</v>
      </c>
      <c r="D641" s="57" t="s">
        <v>14</v>
      </c>
      <c r="E641" s="58" t="s">
        <v>1748</v>
      </c>
      <c r="F641" s="57" t="s">
        <v>1749</v>
      </c>
      <c r="G641" s="59" t="s">
        <v>32</v>
      </c>
      <c r="H641" s="59">
        <v>310</v>
      </c>
      <c r="I641" s="66">
        <v>44.87</v>
      </c>
      <c r="J641" s="66">
        <v>54.95</v>
      </c>
      <c r="K641" s="66">
        <v>17034.5</v>
      </c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  <c r="AA641" s="53"/>
      <c r="AB641" s="53"/>
      <c r="AC641" s="53"/>
      <c r="AD641" s="53"/>
      <c r="AE641" s="53"/>
      <c r="AF641" s="53"/>
      <c r="AG641" s="53"/>
      <c r="AH641" s="53"/>
      <c r="AI641" s="53"/>
      <c r="AJ641" s="53"/>
      <c r="AK641" s="53"/>
      <c r="AL641" s="53"/>
      <c r="AM641" s="53"/>
      <c r="AN641" s="53"/>
      <c r="AO641" s="53"/>
      <c r="AP641" s="53"/>
      <c r="AQ641" s="53"/>
      <c r="AR641" s="53"/>
      <c r="AS641" s="53"/>
      <c r="AT641" s="53"/>
      <c r="AU641" s="53"/>
      <c r="AV641" s="53"/>
      <c r="AW641" s="53"/>
      <c r="AX641" s="53"/>
      <c r="AY641" s="53"/>
      <c r="AZ641" s="53"/>
      <c r="BA641" s="53"/>
      <c r="BB641" s="53"/>
      <c r="BC641" s="53"/>
      <c r="BD641" s="53"/>
      <c r="BE641" s="53"/>
      <c r="BF641" s="53"/>
      <c r="BG641" s="53"/>
      <c r="BH641" s="53"/>
      <c r="BI641" s="53"/>
      <c r="BJ641" s="53"/>
      <c r="BK641" s="53"/>
      <c r="BL641" s="53"/>
      <c r="BM641" s="53"/>
      <c r="BN641" s="53"/>
      <c r="BO641" s="53"/>
      <c r="BP641" s="53"/>
      <c r="BQ641" s="53"/>
      <c r="BR641" s="53"/>
      <c r="BS641" s="53"/>
      <c r="BT641" s="53"/>
      <c r="BU641" s="53"/>
      <c r="BV641" s="53"/>
      <c r="BW641" s="53"/>
      <c r="BX641" s="53"/>
      <c r="BY641" s="53"/>
      <c r="BZ641" s="53"/>
      <c r="CA641" s="53"/>
      <c r="CB641" s="53"/>
      <c r="CC641" s="53"/>
      <c r="CD641" s="53"/>
      <c r="CE641" s="53"/>
      <c r="CF641" s="53"/>
      <c r="CG641" s="53"/>
      <c r="CH641" s="53"/>
      <c r="CI641" s="53"/>
      <c r="CJ641" s="53"/>
      <c r="CK641" s="53"/>
      <c r="CL641" s="53"/>
      <c r="CM641" s="53"/>
      <c r="CN641" s="53"/>
      <c r="CO641" s="53"/>
      <c r="CP641" s="53"/>
      <c r="CQ641" s="53"/>
      <c r="CR641" s="53"/>
      <c r="CS641" s="53"/>
      <c r="CT641" s="53"/>
      <c r="CU641" s="53"/>
      <c r="CV641" s="53"/>
      <c r="CW641" s="53"/>
      <c r="CX641" s="53"/>
      <c r="CY641" s="53"/>
      <c r="CZ641" s="53"/>
      <c r="DA641" s="53"/>
      <c r="DB641" s="53"/>
      <c r="DC641" s="53"/>
      <c r="DD641" s="53"/>
      <c r="DE641" s="53"/>
      <c r="DF641" s="53"/>
      <c r="DG641" s="53"/>
      <c r="DH641" s="53"/>
      <c r="DI641" s="53"/>
      <c r="DJ641" s="53"/>
      <c r="DK641" s="53"/>
      <c r="DL641" s="53"/>
      <c r="DM641" s="53"/>
      <c r="DN641" s="53"/>
      <c r="DO641" s="53"/>
      <c r="DP641" s="53"/>
      <c r="DQ641" s="53"/>
      <c r="DR641" s="53"/>
      <c r="DS641" s="53"/>
      <c r="DT641" s="53"/>
      <c r="DU641" s="53"/>
      <c r="DV641" s="53"/>
      <c r="DW641" s="53"/>
      <c r="DX641" s="53"/>
      <c r="DY641" s="53"/>
      <c r="DZ641" s="53"/>
      <c r="EA641" s="53"/>
      <c r="EB641" s="53"/>
      <c r="EC641" s="53"/>
      <c r="ED641" s="53"/>
      <c r="EE641" s="53"/>
      <c r="EF641" s="53"/>
      <c r="EG641" s="53"/>
      <c r="EH641" s="53"/>
      <c r="EI641" s="53"/>
      <c r="EJ641" s="53"/>
      <c r="EK641" s="53"/>
      <c r="EL641" s="53"/>
      <c r="EM641" s="53"/>
      <c r="EN641" s="53"/>
      <c r="EO641" s="53"/>
      <c r="EP641" s="53"/>
      <c r="EQ641" s="53"/>
      <c r="ER641" s="53"/>
      <c r="ES641" s="53"/>
      <c r="ET641" s="53"/>
      <c r="EU641" s="53"/>
      <c r="EV641" s="53"/>
      <c r="EW641" s="53"/>
      <c r="EX641" s="53"/>
      <c r="EY641" s="53"/>
      <c r="EZ641" s="53"/>
      <c r="FA641" s="53"/>
    </row>
    <row r="642" customFormat="1" spans="1:157">
      <c r="A642" s="53"/>
      <c r="B642" s="57" t="s">
        <v>16</v>
      </c>
      <c r="C642" s="57" t="s">
        <v>1750</v>
      </c>
      <c r="D642" s="57" t="s">
        <v>27</v>
      </c>
      <c r="E642" s="57" t="s">
        <v>1751</v>
      </c>
      <c r="F642" s="57" t="s">
        <v>1752</v>
      </c>
      <c r="G642" s="59" t="s">
        <v>25</v>
      </c>
      <c r="H642" s="59">
        <v>20</v>
      </c>
      <c r="I642" s="66">
        <v>46.620756</v>
      </c>
      <c r="J642" s="66">
        <f>I642*22.47%+I642</f>
        <v>57.0964398732</v>
      </c>
      <c r="K642" s="66">
        <f>J642*H642</f>
        <v>1141.928797464</v>
      </c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  <c r="AA642" s="53"/>
      <c r="AB642" s="53"/>
      <c r="AC642" s="53"/>
      <c r="AD642" s="53"/>
      <c r="AE642" s="53"/>
      <c r="AF642" s="53"/>
      <c r="AG642" s="53"/>
      <c r="AH642" s="53"/>
      <c r="AI642" s="53"/>
      <c r="AJ642" s="53"/>
      <c r="AK642" s="53"/>
      <c r="AL642" s="53"/>
      <c r="AM642" s="53"/>
      <c r="AN642" s="53"/>
      <c r="AO642" s="53"/>
      <c r="AP642" s="53"/>
      <c r="AQ642" s="53"/>
      <c r="AR642" s="53"/>
      <c r="AS642" s="53"/>
      <c r="AT642" s="53"/>
      <c r="AU642" s="53"/>
      <c r="AV642" s="53"/>
      <c r="AW642" s="53"/>
      <c r="AX642" s="53"/>
      <c r="AY642" s="53"/>
      <c r="AZ642" s="53"/>
      <c r="BA642" s="53"/>
      <c r="BB642" s="53"/>
      <c r="BC642" s="53"/>
      <c r="BD642" s="53"/>
      <c r="BE642" s="53"/>
      <c r="BF642" s="53"/>
      <c r="BG642" s="53"/>
      <c r="BH642" s="53"/>
      <c r="BI642" s="53"/>
      <c r="BJ642" s="53"/>
      <c r="BK642" s="53"/>
      <c r="BL642" s="53"/>
      <c r="BM642" s="53"/>
      <c r="BN642" s="53"/>
      <c r="BO642" s="53"/>
      <c r="BP642" s="53"/>
      <c r="BQ642" s="53"/>
      <c r="BR642" s="53"/>
      <c r="BS642" s="53"/>
      <c r="BT642" s="53"/>
      <c r="BU642" s="53"/>
      <c r="BV642" s="53"/>
      <c r="BW642" s="53"/>
      <c r="BX642" s="53"/>
      <c r="BY642" s="53"/>
      <c r="BZ642" s="53"/>
      <c r="CA642" s="53"/>
      <c r="CB642" s="53"/>
      <c r="CC642" s="53"/>
      <c r="CD642" s="53"/>
      <c r="CE642" s="53"/>
      <c r="CF642" s="53"/>
      <c r="CG642" s="53"/>
      <c r="CH642" s="53"/>
      <c r="CI642" s="53"/>
      <c r="CJ642" s="53"/>
      <c r="CK642" s="53"/>
      <c r="CL642" s="53"/>
      <c r="CM642" s="53"/>
      <c r="CN642" s="53"/>
      <c r="CO642" s="53"/>
      <c r="CP642" s="53"/>
      <c r="CQ642" s="53"/>
      <c r="CR642" s="53"/>
      <c r="CS642" s="53"/>
      <c r="CT642" s="53"/>
      <c r="CU642" s="53"/>
      <c r="CV642" s="53"/>
      <c r="CW642" s="53"/>
      <c r="CX642" s="53"/>
      <c r="CY642" s="53"/>
      <c r="CZ642" s="53"/>
      <c r="DA642" s="53"/>
      <c r="DB642" s="53"/>
      <c r="DC642" s="53"/>
      <c r="DD642" s="53"/>
      <c r="DE642" s="53"/>
      <c r="DF642" s="53"/>
      <c r="DG642" s="53"/>
      <c r="DH642" s="53"/>
      <c r="DI642" s="53"/>
      <c r="DJ642" s="53"/>
      <c r="DK642" s="53"/>
      <c r="DL642" s="53"/>
      <c r="DM642" s="53"/>
      <c r="DN642" s="53"/>
      <c r="DO642" s="53"/>
      <c r="DP642" s="53"/>
      <c r="DQ642" s="53"/>
      <c r="DR642" s="53"/>
      <c r="DS642" s="53"/>
      <c r="DT642" s="53"/>
      <c r="DU642" s="53"/>
      <c r="DV642" s="53"/>
      <c r="DW642" s="53"/>
      <c r="DX642" s="53"/>
      <c r="DY642" s="53"/>
      <c r="DZ642" s="53"/>
      <c r="EA642" s="53"/>
      <c r="EB642" s="53"/>
      <c r="EC642" s="53"/>
      <c r="ED642" s="53"/>
      <c r="EE642" s="53"/>
      <c r="EF642" s="53"/>
      <c r="EG642" s="53"/>
      <c r="EH642" s="53"/>
      <c r="EI642" s="53"/>
      <c r="EJ642" s="53"/>
      <c r="EK642" s="53"/>
      <c r="EL642" s="53"/>
      <c r="EM642" s="53"/>
      <c r="EN642" s="53"/>
      <c r="EO642" s="53"/>
      <c r="EP642" s="53"/>
      <c r="EQ642" s="53"/>
      <c r="ER642" s="53"/>
      <c r="ES642" s="53"/>
      <c r="ET642" s="53"/>
      <c r="EU642" s="53"/>
      <c r="EV642" s="53"/>
      <c r="EW642" s="53"/>
      <c r="EX642" s="53"/>
      <c r="EY642" s="53"/>
      <c r="EZ642" s="53"/>
      <c r="FA642" s="53"/>
    </row>
    <row r="643" customFormat="1" spans="1:157">
      <c r="A643" s="53"/>
      <c r="B643" s="54" t="s">
        <v>12</v>
      </c>
      <c r="C643" s="54" t="s">
        <v>1753</v>
      </c>
      <c r="D643" s="54" t="s">
        <v>14</v>
      </c>
      <c r="E643" s="55"/>
      <c r="F643" s="54" t="s">
        <v>1754</v>
      </c>
      <c r="G643" s="56" t="s">
        <v>11</v>
      </c>
      <c r="H643" s="56">
        <v>0</v>
      </c>
      <c r="I643" s="65">
        <v>0</v>
      </c>
      <c r="J643" s="65">
        <v>0</v>
      </c>
      <c r="K643" s="65">
        <f>K644+K650</f>
        <v>23637.58</v>
      </c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  <c r="AA643" s="53"/>
      <c r="AB643" s="53"/>
      <c r="AC643" s="53"/>
      <c r="AD643" s="53"/>
      <c r="AE643" s="53"/>
      <c r="AF643" s="53"/>
      <c r="AG643" s="53"/>
      <c r="AH643" s="53"/>
      <c r="AI643" s="53"/>
      <c r="AJ643" s="53"/>
      <c r="AK643" s="53"/>
      <c r="AL643" s="53"/>
      <c r="AM643" s="53"/>
      <c r="AN643" s="53"/>
      <c r="AO643" s="53"/>
      <c r="AP643" s="53"/>
      <c r="AQ643" s="53"/>
      <c r="AR643" s="53"/>
      <c r="AS643" s="53"/>
      <c r="AT643" s="53"/>
      <c r="AU643" s="53"/>
      <c r="AV643" s="53"/>
      <c r="AW643" s="53"/>
      <c r="AX643" s="53"/>
      <c r="AY643" s="53"/>
      <c r="AZ643" s="53"/>
      <c r="BA643" s="53"/>
      <c r="BB643" s="53"/>
      <c r="BC643" s="53"/>
      <c r="BD643" s="53"/>
      <c r="BE643" s="53"/>
      <c r="BF643" s="53"/>
      <c r="BG643" s="53"/>
      <c r="BH643" s="53"/>
      <c r="BI643" s="53"/>
      <c r="BJ643" s="53"/>
      <c r="BK643" s="53"/>
      <c r="BL643" s="53"/>
      <c r="BM643" s="53"/>
      <c r="BN643" s="53"/>
      <c r="BO643" s="53"/>
      <c r="BP643" s="53"/>
      <c r="BQ643" s="53"/>
      <c r="BR643" s="53"/>
      <c r="BS643" s="53"/>
      <c r="BT643" s="53"/>
      <c r="BU643" s="53"/>
      <c r="BV643" s="53"/>
      <c r="BW643" s="53"/>
      <c r="BX643" s="53"/>
      <c r="BY643" s="53"/>
      <c r="BZ643" s="53"/>
      <c r="CA643" s="53"/>
      <c r="CB643" s="53"/>
      <c r="CC643" s="53"/>
      <c r="CD643" s="53"/>
      <c r="CE643" s="53"/>
      <c r="CF643" s="53"/>
      <c r="CG643" s="53"/>
      <c r="CH643" s="53"/>
      <c r="CI643" s="53"/>
      <c r="CJ643" s="53"/>
      <c r="CK643" s="53"/>
      <c r="CL643" s="53"/>
      <c r="CM643" s="53"/>
      <c r="CN643" s="53"/>
      <c r="CO643" s="53"/>
      <c r="CP643" s="53"/>
      <c r="CQ643" s="53"/>
      <c r="CR643" s="53"/>
      <c r="CS643" s="53"/>
      <c r="CT643" s="53"/>
      <c r="CU643" s="53"/>
      <c r="CV643" s="53"/>
      <c r="CW643" s="53"/>
      <c r="CX643" s="53"/>
      <c r="CY643" s="53"/>
      <c r="CZ643" s="53"/>
      <c r="DA643" s="53"/>
      <c r="DB643" s="53"/>
      <c r="DC643" s="53"/>
      <c r="DD643" s="53"/>
      <c r="DE643" s="53"/>
      <c r="DF643" s="53"/>
      <c r="DG643" s="53"/>
      <c r="DH643" s="53"/>
      <c r="DI643" s="53"/>
      <c r="DJ643" s="53"/>
      <c r="DK643" s="53"/>
      <c r="DL643" s="53"/>
      <c r="DM643" s="53"/>
      <c r="DN643" s="53"/>
      <c r="DO643" s="53"/>
      <c r="DP643" s="53"/>
      <c r="DQ643" s="53"/>
      <c r="DR643" s="53"/>
      <c r="DS643" s="53"/>
      <c r="DT643" s="53"/>
      <c r="DU643" s="53"/>
      <c r="DV643" s="53"/>
      <c r="DW643" s="53"/>
      <c r="DX643" s="53"/>
      <c r="DY643" s="53"/>
      <c r="DZ643" s="53"/>
      <c r="EA643" s="53"/>
      <c r="EB643" s="53"/>
      <c r="EC643" s="53"/>
      <c r="ED643" s="53"/>
      <c r="EE643" s="53"/>
      <c r="EF643" s="53"/>
      <c r="EG643" s="53"/>
      <c r="EH643" s="53"/>
      <c r="EI643" s="53"/>
      <c r="EJ643" s="53"/>
      <c r="EK643" s="53"/>
      <c r="EL643" s="53"/>
      <c r="EM643" s="53"/>
      <c r="EN643" s="53"/>
      <c r="EO643" s="53"/>
      <c r="EP643" s="53"/>
      <c r="EQ643" s="53"/>
      <c r="ER643" s="53"/>
      <c r="ES643" s="53"/>
      <c r="ET643" s="53"/>
      <c r="EU643" s="53"/>
      <c r="EV643" s="53"/>
      <c r="EW643" s="53"/>
      <c r="EX643" s="53"/>
      <c r="EY643" s="53"/>
      <c r="EZ643" s="53"/>
      <c r="FA643" s="53"/>
    </row>
    <row r="644" spans="2:11">
      <c r="B644" s="50" t="s">
        <v>72</v>
      </c>
      <c r="C644" s="50" t="s">
        <v>1755</v>
      </c>
      <c r="D644" s="50" t="s">
        <v>14</v>
      </c>
      <c r="E644" s="51"/>
      <c r="F644" s="50" t="s">
        <v>1756</v>
      </c>
      <c r="G644" s="52" t="s">
        <v>11</v>
      </c>
      <c r="H644" s="52">
        <v>0</v>
      </c>
      <c r="I644" s="64">
        <v>0</v>
      </c>
      <c r="J644" s="64">
        <v>0</v>
      </c>
      <c r="K644" s="64">
        <f>SUM(K645:K649)</f>
        <v>19231.3</v>
      </c>
    </row>
    <row r="645" customFormat="1" spans="1:157">
      <c r="A645" s="53"/>
      <c r="B645" s="57" t="s">
        <v>16</v>
      </c>
      <c r="C645" s="57" t="s">
        <v>1757</v>
      </c>
      <c r="D645" s="57" t="s">
        <v>14</v>
      </c>
      <c r="E645" s="58" t="s">
        <v>1758</v>
      </c>
      <c r="F645" s="57" t="s">
        <v>1759</v>
      </c>
      <c r="G645" s="59" t="s">
        <v>32</v>
      </c>
      <c r="H645" s="59">
        <v>22.6</v>
      </c>
      <c r="I645" s="66">
        <v>4.15</v>
      </c>
      <c r="J645" s="66">
        <v>5.08</v>
      </c>
      <c r="K645" s="66">
        <v>114.8</v>
      </c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  <c r="AA645" s="53"/>
      <c r="AB645" s="53"/>
      <c r="AC645" s="53"/>
      <c r="AD645" s="53"/>
      <c r="AE645" s="53"/>
      <c r="AF645" s="53"/>
      <c r="AG645" s="53"/>
      <c r="AH645" s="53"/>
      <c r="AI645" s="53"/>
      <c r="AJ645" s="53"/>
      <c r="AK645" s="53"/>
      <c r="AL645" s="53"/>
      <c r="AM645" s="53"/>
      <c r="AN645" s="53"/>
      <c r="AO645" s="53"/>
      <c r="AP645" s="53"/>
      <c r="AQ645" s="53"/>
      <c r="AR645" s="53"/>
      <c r="AS645" s="53"/>
      <c r="AT645" s="53"/>
      <c r="AU645" s="53"/>
      <c r="AV645" s="53"/>
      <c r="AW645" s="53"/>
      <c r="AX645" s="53"/>
      <c r="AY645" s="53"/>
      <c r="AZ645" s="53"/>
      <c r="BA645" s="53"/>
      <c r="BB645" s="53"/>
      <c r="BC645" s="53"/>
      <c r="BD645" s="53"/>
      <c r="BE645" s="53"/>
      <c r="BF645" s="53"/>
      <c r="BG645" s="53"/>
      <c r="BH645" s="53"/>
      <c r="BI645" s="53"/>
      <c r="BJ645" s="53"/>
      <c r="BK645" s="53"/>
      <c r="BL645" s="53"/>
      <c r="BM645" s="53"/>
      <c r="BN645" s="53"/>
      <c r="BO645" s="53"/>
      <c r="BP645" s="53"/>
      <c r="BQ645" s="53"/>
      <c r="BR645" s="53"/>
      <c r="BS645" s="53"/>
      <c r="BT645" s="53"/>
      <c r="BU645" s="53"/>
      <c r="BV645" s="53"/>
      <c r="BW645" s="53"/>
      <c r="BX645" s="53"/>
      <c r="BY645" s="53"/>
      <c r="BZ645" s="53"/>
      <c r="CA645" s="53"/>
      <c r="CB645" s="53"/>
      <c r="CC645" s="53"/>
      <c r="CD645" s="53"/>
      <c r="CE645" s="53"/>
      <c r="CF645" s="53"/>
      <c r="CG645" s="53"/>
      <c r="CH645" s="53"/>
      <c r="CI645" s="53"/>
      <c r="CJ645" s="53"/>
      <c r="CK645" s="53"/>
      <c r="CL645" s="53"/>
      <c r="CM645" s="53"/>
      <c r="CN645" s="53"/>
      <c r="CO645" s="53"/>
      <c r="CP645" s="53"/>
      <c r="CQ645" s="53"/>
      <c r="CR645" s="53"/>
      <c r="CS645" s="53"/>
      <c r="CT645" s="53"/>
      <c r="CU645" s="53"/>
      <c r="CV645" s="53"/>
      <c r="CW645" s="53"/>
      <c r="CX645" s="53"/>
      <c r="CY645" s="53"/>
      <c r="CZ645" s="53"/>
      <c r="DA645" s="53"/>
      <c r="DB645" s="53"/>
      <c r="DC645" s="53"/>
      <c r="DD645" s="53"/>
      <c r="DE645" s="53"/>
      <c r="DF645" s="53"/>
      <c r="DG645" s="53"/>
      <c r="DH645" s="53"/>
      <c r="DI645" s="53"/>
      <c r="DJ645" s="53"/>
      <c r="DK645" s="53"/>
      <c r="DL645" s="53"/>
      <c r="DM645" s="53"/>
      <c r="DN645" s="53"/>
      <c r="DO645" s="53"/>
      <c r="DP645" s="53"/>
      <c r="DQ645" s="53"/>
      <c r="DR645" s="53"/>
      <c r="DS645" s="53"/>
      <c r="DT645" s="53"/>
      <c r="DU645" s="53"/>
      <c r="DV645" s="53"/>
      <c r="DW645" s="53"/>
      <c r="DX645" s="53"/>
      <c r="DY645" s="53"/>
      <c r="DZ645" s="53"/>
      <c r="EA645" s="53"/>
      <c r="EB645" s="53"/>
      <c r="EC645" s="53"/>
      <c r="ED645" s="53"/>
      <c r="EE645" s="53"/>
      <c r="EF645" s="53"/>
      <c r="EG645" s="53"/>
      <c r="EH645" s="53"/>
      <c r="EI645" s="53"/>
      <c r="EJ645" s="53"/>
      <c r="EK645" s="53"/>
      <c r="EL645" s="53"/>
      <c r="EM645" s="53"/>
      <c r="EN645" s="53"/>
      <c r="EO645" s="53"/>
      <c r="EP645" s="53"/>
      <c r="EQ645" s="53"/>
      <c r="ER645" s="53"/>
      <c r="ES645" s="53"/>
      <c r="ET645" s="53"/>
      <c r="EU645" s="53"/>
      <c r="EV645" s="53"/>
      <c r="EW645" s="53"/>
      <c r="EX645" s="53"/>
      <c r="EY645" s="53"/>
      <c r="EZ645" s="53"/>
      <c r="FA645" s="53"/>
    </row>
    <row r="646" customFormat="1" spans="1:157">
      <c r="A646" s="53"/>
      <c r="B646" s="57" t="s">
        <v>16</v>
      </c>
      <c r="C646" s="57" t="s">
        <v>1760</v>
      </c>
      <c r="D646" s="57" t="s">
        <v>14</v>
      </c>
      <c r="E646" s="58" t="s">
        <v>1415</v>
      </c>
      <c r="F646" s="57" t="s">
        <v>1416</v>
      </c>
      <c r="G646" s="59" t="s">
        <v>32</v>
      </c>
      <c r="H646" s="59">
        <v>132.4</v>
      </c>
      <c r="I646" s="66">
        <v>6.06</v>
      </c>
      <c r="J646" s="66">
        <v>7.42</v>
      </c>
      <c r="K646" s="66">
        <v>982.4</v>
      </c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  <c r="AA646" s="53"/>
      <c r="AB646" s="53"/>
      <c r="AC646" s="53"/>
      <c r="AD646" s="53"/>
      <c r="AE646" s="53"/>
      <c r="AF646" s="53"/>
      <c r="AG646" s="53"/>
      <c r="AH646" s="53"/>
      <c r="AI646" s="53"/>
      <c r="AJ646" s="53"/>
      <c r="AK646" s="53"/>
      <c r="AL646" s="53"/>
      <c r="AM646" s="53"/>
      <c r="AN646" s="53"/>
      <c r="AO646" s="53"/>
      <c r="AP646" s="53"/>
      <c r="AQ646" s="53"/>
      <c r="AR646" s="53"/>
      <c r="AS646" s="53"/>
      <c r="AT646" s="53"/>
      <c r="AU646" s="53"/>
      <c r="AV646" s="53"/>
      <c r="AW646" s="53"/>
      <c r="AX646" s="53"/>
      <c r="AY646" s="53"/>
      <c r="AZ646" s="53"/>
      <c r="BA646" s="53"/>
      <c r="BB646" s="53"/>
      <c r="BC646" s="53"/>
      <c r="BD646" s="53"/>
      <c r="BE646" s="53"/>
      <c r="BF646" s="53"/>
      <c r="BG646" s="53"/>
      <c r="BH646" s="53"/>
      <c r="BI646" s="53"/>
      <c r="BJ646" s="53"/>
      <c r="BK646" s="53"/>
      <c r="BL646" s="53"/>
      <c r="BM646" s="53"/>
      <c r="BN646" s="53"/>
      <c r="BO646" s="53"/>
      <c r="BP646" s="53"/>
      <c r="BQ646" s="53"/>
      <c r="BR646" s="53"/>
      <c r="BS646" s="53"/>
      <c r="BT646" s="53"/>
      <c r="BU646" s="53"/>
      <c r="BV646" s="53"/>
      <c r="BW646" s="53"/>
      <c r="BX646" s="53"/>
      <c r="BY646" s="53"/>
      <c r="BZ646" s="53"/>
      <c r="CA646" s="53"/>
      <c r="CB646" s="53"/>
      <c r="CC646" s="53"/>
      <c r="CD646" s="53"/>
      <c r="CE646" s="53"/>
      <c r="CF646" s="53"/>
      <c r="CG646" s="53"/>
      <c r="CH646" s="53"/>
      <c r="CI646" s="53"/>
      <c r="CJ646" s="53"/>
      <c r="CK646" s="53"/>
      <c r="CL646" s="53"/>
      <c r="CM646" s="53"/>
      <c r="CN646" s="53"/>
      <c r="CO646" s="53"/>
      <c r="CP646" s="53"/>
      <c r="CQ646" s="53"/>
      <c r="CR646" s="53"/>
      <c r="CS646" s="53"/>
      <c r="CT646" s="53"/>
      <c r="CU646" s="53"/>
      <c r="CV646" s="53"/>
      <c r="CW646" s="53"/>
      <c r="CX646" s="53"/>
      <c r="CY646" s="53"/>
      <c r="CZ646" s="53"/>
      <c r="DA646" s="53"/>
      <c r="DB646" s="53"/>
      <c r="DC646" s="53"/>
      <c r="DD646" s="53"/>
      <c r="DE646" s="53"/>
      <c r="DF646" s="53"/>
      <c r="DG646" s="53"/>
      <c r="DH646" s="53"/>
      <c r="DI646" s="53"/>
      <c r="DJ646" s="53"/>
      <c r="DK646" s="53"/>
      <c r="DL646" s="53"/>
      <c r="DM646" s="53"/>
      <c r="DN646" s="53"/>
      <c r="DO646" s="53"/>
      <c r="DP646" s="53"/>
      <c r="DQ646" s="53"/>
      <c r="DR646" s="53"/>
      <c r="DS646" s="53"/>
      <c r="DT646" s="53"/>
      <c r="DU646" s="53"/>
      <c r="DV646" s="53"/>
      <c r="DW646" s="53"/>
      <c r="DX646" s="53"/>
      <c r="DY646" s="53"/>
      <c r="DZ646" s="53"/>
      <c r="EA646" s="53"/>
      <c r="EB646" s="53"/>
      <c r="EC646" s="53"/>
      <c r="ED646" s="53"/>
      <c r="EE646" s="53"/>
      <c r="EF646" s="53"/>
      <c r="EG646" s="53"/>
      <c r="EH646" s="53"/>
      <c r="EI646" s="53"/>
      <c r="EJ646" s="53"/>
      <c r="EK646" s="53"/>
      <c r="EL646" s="53"/>
      <c r="EM646" s="53"/>
      <c r="EN646" s="53"/>
      <c r="EO646" s="53"/>
      <c r="EP646" s="53"/>
      <c r="EQ646" s="53"/>
      <c r="ER646" s="53"/>
      <c r="ES646" s="53"/>
      <c r="ET646" s="53"/>
      <c r="EU646" s="53"/>
      <c r="EV646" s="53"/>
      <c r="EW646" s="53"/>
      <c r="EX646" s="53"/>
      <c r="EY646" s="53"/>
      <c r="EZ646" s="53"/>
      <c r="FA646" s="53"/>
    </row>
    <row r="647" customFormat="1" spans="1:157">
      <c r="A647" s="53"/>
      <c r="B647" s="57" t="s">
        <v>16</v>
      </c>
      <c r="C647" s="57" t="s">
        <v>1761</v>
      </c>
      <c r="D647" s="57" t="s">
        <v>14</v>
      </c>
      <c r="E647" s="58" t="s">
        <v>1762</v>
      </c>
      <c r="F647" s="57" t="s">
        <v>1763</v>
      </c>
      <c r="G647" s="59" t="s">
        <v>32</v>
      </c>
      <c r="H647" s="59">
        <v>16.9</v>
      </c>
      <c r="I647" s="66">
        <v>22.75</v>
      </c>
      <c r="J647" s="66">
        <v>27.86</v>
      </c>
      <c r="K647" s="66">
        <v>470.83</v>
      </c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  <c r="AA647" s="53"/>
      <c r="AB647" s="53"/>
      <c r="AC647" s="53"/>
      <c r="AD647" s="53"/>
      <c r="AE647" s="53"/>
      <c r="AF647" s="53"/>
      <c r="AG647" s="53"/>
      <c r="AH647" s="53"/>
      <c r="AI647" s="53"/>
      <c r="AJ647" s="53"/>
      <c r="AK647" s="53"/>
      <c r="AL647" s="53"/>
      <c r="AM647" s="53"/>
      <c r="AN647" s="53"/>
      <c r="AO647" s="53"/>
      <c r="AP647" s="53"/>
      <c r="AQ647" s="53"/>
      <c r="AR647" s="53"/>
      <c r="AS647" s="53"/>
      <c r="AT647" s="53"/>
      <c r="AU647" s="53"/>
      <c r="AV647" s="53"/>
      <c r="AW647" s="53"/>
      <c r="AX647" s="53"/>
      <c r="AY647" s="53"/>
      <c r="AZ647" s="53"/>
      <c r="BA647" s="53"/>
      <c r="BB647" s="53"/>
      <c r="BC647" s="53"/>
      <c r="BD647" s="53"/>
      <c r="BE647" s="53"/>
      <c r="BF647" s="53"/>
      <c r="BG647" s="53"/>
      <c r="BH647" s="53"/>
      <c r="BI647" s="53"/>
      <c r="BJ647" s="53"/>
      <c r="BK647" s="53"/>
      <c r="BL647" s="53"/>
      <c r="BM647" s="53"/>
      <c r="BN647" s="53"/>
      <c r="BO647" s="53"/>
      <c r="BP647" s="53"/>
      <c r="BQ647" s="53"/>
      <c r="BR647" s="53"/>
      <c r="BS647" s="53"/>
      <c r="BT647" s="53"/>
      <c r="BU647" s="53"/>
      <c r="BV647" s="53"/>
      <c r="BW647" s="53"/>
      <c r="BX647" s="53"/>
      <c r="BY647" s="53"/>
      <c r="BZ647" s="53"/>
      <c r="CA647" s="53"/>
      <c r="CB647" s="53"/>
      <c r="CC647" s="53"/>
      <c r="CD647" s="53"/>
      <c r="CE647" s="53"/>
      <c r="CF647" s="53"/>
      <c r="CG647" s="53"/>
      <c r="CH647" s="53"/>
      <c r="CI647" s="53"/>
      <c r="CJ647" s="53"/>
      <c r="CK647" s="53"/>
      <c r="CL647" s="53"/>
      <c r="CM647" s="53"/>
      <c r="CN647" s="53"/>
      <c r="CO647" s="53"/>
      <c r="CP647" s="53"/>
      <c r="CQ647" s="53"/>
      <c r="CR647" s="53"/>
      <c r="CS647" s="53"/>
      <c r="CT647" s="53"/>
      <c r="CU647" s="53"/>
      <c r="CV647" s="53"/>
      <c r="CW647" s="53"/>
      <c r="CX647" s="53"/>
      <c r="CY647" s="53"/>
      <c r="CZ647" s="53"/>
      <c r="DA647" s="53"/>
      <c r="DB647" s="53"/>
      <c r="DC647" s="53"/>
      <c r="DD647" s="53"/>
      <c r="DE647" s="53"/>
      <c r="DF647" s="53"/>
      <c r="DG647" s="53"/>
      <c r="DH647" s="53"/>
      <c r="DI647" s="53"/>
      <c r="DJ647" s="53"/>
      <c r="DK647" s="53"/>
      <c r="DL647" s="53"/>
      <c r="DM647" s="53"/>
      <c r="DN647" s="53"/>
      <c r="DO647" s="53"/>
      <c r="DP647" s="53"/>
      <c r="DQ647" s="53"/>
      <c r="DR647" s="53"/>
      <c r="DS647" s="53"/>
      <c r="DT647" s="53"/>
      <c r="DU647" s="53"/>
      <c r="DV647" s="53"/>
      <c r="DW647" s="53"/>
      <c r="DX647" s="53"/>
      <c r="DY647" s="53"/>
      <c r="DZ647" s="53"/>
      <c r="EA647" s="53"/>
      <c r="EB647" s="53"/>
      <c r="EC647" s="53"/>
      <c r="ED647" s="53"/>
      <c r="EE647" s="53"/>
      <c r="EF647" s="53"/>
      <c r="EG647" s="53"/>
      <c r="EH647" s="53"/>
      <c r="EI647" s="53"/>
      <c r="EJ647" s="53"/>
      <c r="EK647" s="53"/>
      <c r="EL647" s="53"/>
      <c r="EM647" s="53"/>
      <c r="EN647" s="53"/>
      <c r="EO647" s="53"/>
      <c r="EP647" s="53"/>
      <c r="EQ647" s="53"/>
      <c r="ER647" s="53"/>
      <c r="ES647" s="53"/>
      <c r="ET647" s="53"/>
      <c r="EU647" s="53"/>
      <c r="EV647" s="53"/>
      <c r="EW647" s="53"/>
      <c r="EX647" s="53"/>
      <c r="EY647" s="53"/>
      <c r="EZ647" s="53"/>
      <c r="FA647" s="53"/>
    </row>
    <row r="648" customFormat="1" spans="1:157">
      <c r="A648" s="53"/>
      <c r="B648" s="57" t="s">
        <v>16</v>
      </c>
      <c r="C648" s="57" t="s">
        <v>1764</v>
      </c>
      <c r="D648" s="57" t="s">
        <v>14</v>
      </c>
      <c r="E648" s="58" t="s">
        <v>1765</v>
      </c>
      <c r="F648" s="57" t="s">
        <v>1766</v>
      </c>
      <c r="G648" s="59" t="s">
        <v>32</v>
      </c>
      <c r="H648" s="59">
        <v>154.9</v>
      </c>
      <c r="I648" s="66">
        <v>37.51</v>
      </c>
      <c r="J648" s="66">
        <v>45.93</v>
      </c>
      <c r="K648" s="66">
        <v>7114.55</v>
      </c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  <c r="AA648" s="53"/>
      <c r="AB648" s="53"/>
      <c r="AC648" s="53"/>
      <c r="AD648" s="53"/>
      <c r="AE648" s="53"/>
      <c r="AF648" s="53"/>
      <c r="AG648" s="53"/>
      <c r="AH648" s="53"/>
      <c r="AI648" s="53"/>
      <c r="AJ648" s="53"/>
      <c r="AK648" s="53"/>
      <c r="AL648" s="53"/>
      <c r="AM648" s="53"/>
      <c r="AN648" s="53"/>
      <c r="AO648" s="53"/>
      <c r="AP648" s="53"/>
      <c r="AQ648" s="53"/>
      <c r="AR648" s="53"/>
      <c r="AS648" s="53"/>
      <c r="AT648" s="53"/>
      <c r="AU648" s="53"/>
      <c r="AV648" s="53"/>
      <c r="AW648" s="53"/>
      <c r="AX648" s="53"/>
      <c r="AY648" s="53"/>
      <c r="AZ648" s="53"/>
      <c r="BA648" s="53"/>
      <c r="BB648" s="53"/>
      <c r="BC648" s="53"/>
      <c r="BD648" s="53"/>
      <c r="BE648" s="53"/>
      <c r="BF648" s="53"/>
      <c r="BG648" s="53"/>
      <c r="BH648" s="53"/>
      <c r="BI648" s="53"/>
      <c r="BJ648" s="53"/>
      <c r="BK648" s="53"/>
      <c r="BL648" s="53"/>
      <c r="BM648" s="53"/>
      <c r="BN648" s="53"/>
      <c r="BO648" s="53"/>
      <c r="BP648" s="53"/>
      <c r="BQ648" s="53"/>
      <c r="BR648" s="53"/>
      <c r="BS648" s="53"/>
      <c r="BT648" s="53"/>
      <c r="BU648" s="53"/>
      <c r="BV648" s="53"/>
      <c r="BW648" s="53"/>
      <c r="BX648" s="53"/>
      <c r="BY648" s="53"/>
      <c r="BZ648" s="53"/>
      <c r="CA648" s="53"/>
      <c r="CB648" s="53"/>
      <c r="CC648" s="53"/>
      <c r="CD648" s="53"/>
      <c r="CE648" s="53"/>
      <c r="CF648" s="53"/>
      <c r="CG648" s="53"/>
      <c r="CH648" s="53"/>
      <c r="CI648" s="53"/>
      <c r="CJ648" s="53"/>
      <c r="CK648" s="53"/>
      <c r="CL648" s="53"/>
      <c r="CM648" s="53"/>
      <c r="CN648" s="53"/>
      <c r="CO648" s="53"/>
      <c r="CP648" s="53"/>
      <c r="CQ648" s="53"/>
      <c r="CR648" s="53"/>
      <c r="CS648" s="53"/>
      <c r="CT648" s="53"/>
      <c r="CU648" s="53"/>
      <c r="CV648" s="53"/>
      <c r="CW648" s="53"/>
      <c r="CX648" s="53"/>
      <c r="CY648" s="53"/>
      <c r="CZ648" s="53"/>
      <c r="DA648" s="53"/>
      <c r="DB648" s="53"/>
      <c r="DC648" s="53"/>
      <c r="DD648" s="53"/>
      <c r="DE648" s="53"/>
      <c r="DF648" s="53"/>
      <c r="DG648" s="53"/>
      <c r="DH648" s="53"/>
      <c r="DI648" s="53"/>
      <c r="DJ648" s="53"/>
      <c r="DK648" s="53"/>
      <c r="DL648" s="53"/>
      <c r="DM648" s="53"/>
      <c r="DN648" s="53"/>
      <c r="DO648" s="53"/>
      <c r="DP648" s="53"/>
      <c r="DQ648" s="53"/>
      <c r="DR648" s="53"/>
      <c r="DS648" s="53"/>
      <c r="DT648" s="53"/>
      <c r="DU648" s="53"/>
      <c r="DV648" s="53"/>
      <c r="DW648" s="53"/>
      <c r="DX648" s="53"/>
      <c r="DY648" s="53"/>
      <c r="DZ648" s="53"/>
      <c r="EA648" s="53"/>
      <c r="EB648" s="53"/>
      <c r="EC648" s="53"/>
      <c r="ED648" s="53"/>
      <c r="EE648" s="53"/>
      <c r="EF648" s="53"/>
      <c r="EG648" s="53"/>
      <c r="EH648" s="53"/>
      <c r="EI648" s="53"/>
      <c r="EJ648" s="53"/>
      <c r="EK648" s="53"/>
      <c r="EL648" s="53"/>
      <c r="EM648" s="53"/>
      <c r="EN648" s="53"/>
      <c r="EO648" s="53"/>
      <c r="EP648" s="53"/>
      <c r="EQ648" s="53"/>
      <c r="ER648" s="53"/>
      <c r="ES648" s="53"/>
      <c r="ET648" s="53"/>
      <c r="EU648" s="53"/>
      <c r="EV648" s="53"/>
      <c r="EW648" s="53"/>
      <c r="EX648" s="53"/>
      <c r="EY648" s="53"/>
      <c r="EZ648" s="53"/>
      <c r="FA648" s="53"/>
    </row>
    <row r="649" customFormat="1" spans="1:157">
      <c r="A649" s="53"/>
      <c r="B649" s="57" t="s">
        <v>16</v>
      </c>
      <c r="C649" s="57" t="s">
        <v>1767</v>
      </c>
      <c r="D649" s="57" t="s">
        <v>14</v>
      </c>
      <c r="E649" s="58" t="s">
        <v>1768</v>
      </c>
      <c r="F649" s="57" t="s">
        <v>1769</v>
      </c>
      <c r="G649" s="59" t="s">
        <v>32</v>
      </c>
      <c r="H649" s="59">
        <v>138</v>
      </c>
      <c r="I649" s="66">
        <v>62.42</v>
      </c>
      <c r="J649" s="66">
        <v>76.44</v>
      </c>
      <c r="K649" s="66">
        <v>10548.72</v>
      </c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  <c r="AA649" s="53"/>
      <c r="AB649" s="53"/>
      <c r="AC649" s="53"/>
      <c r="AD649" s="53"/>
      <c r="AE649" s="53"/>
      <c r="AF649" s="53"/>
      <c r="AG649" s="53"/>
      <c r="AH649" s="53"/>
      <c r="AI649" s="53"/>
      <c r="AJ649" s="53"/>
      <c r="AK649" s="53"/>
      <c r="AL649" s="53"/>
      <c r="AM649" s="53"/>
      <c r="AN649" s="53"/>
      <c r="AO649" s="53"/>
      <c r="AP649" s="53"/>
      <c r="AQ649" s="53"/>
      <c r="AR649" s="53"/>
      <c r="AS649" s="53"/>
      <c r="AT649" s="53"/>
      <c r="AU649" s="53"/>
      <c r="AV649" s="53"/>
      <c r="AW649" s="53"/>
      <c r="AX649" s="53"/>
      <c r="AY649" s="53"/>
      <c r="AZ649" s="53"/>
      <c r="BA649" s="53"/>
      <c r="BB649" s="53"/>
      <c r="BC649" s="53"/>
      <c r="BD649" s="53"/>
      <c r="BE649" s="53"/>
      <c r="BF649" s="53"/>
      <c r="BG649" s="53"/>
      <c r="BH649" s="53"/>
      <c r="BI649" s="53"/>
      <c r="BJ649" s="53"/>
      <c r="BK649" s="53"/>
      <c r="BL649" s="53"/>
      <c r="BM649" s="53"/>
      <c r="BN649" s="53"/>
      <c r="BO649" s="53"/>
      <c r="BP649" s="53"/>
      <c r="BQ649" s="53"/>
      <c r="BR649" s="53"/>
      <c r="BS649" s="53"/>
      <c r="BT649" s="53"/>
      <c r="BU649" s="53"/>
      <c r="BV649" s="53"/>
      <c r="BW649" s="53"/>
      <c r="BX649" s="53"/>
      <c r="BY649" s="53"/>
      <c r="BZ649" s="53"/>
      <c r="CA649" s="53"/>
      <c r="CB649" s="53"/>
      <c r="CC649" s="53"/>
      <c r="CD649" s="53"/>
      <c r="CE649" s="53"/>
      <c r="CF649" s="53"/>
      <c r="CG649" s="53"/>
      <c r="CH649" s="53"/>
      <c r="CI649" s="53"/>
      <c r="CJ649" s="53"/>
      <c r="CK649" s="53"/>
      <c r="CL649" s="53"/>
      <c r="CM649" s="53"/>
      <c r="CN649" s="53"/>
      <c r="CO649" s="53"/>
      <c r="CP649" s="53"/>
      <c r="CQ649" s="53"/>
      <c r="CR649" s="53"/>
      <c r="CS649" s="53"/>
      <c r="CT649" s="53"/>
      <c r="CU649" s="53"/>
      <c r="CV649" s="53"/>
      <c r="CW649" s="53"/>
      <c r="CX649" s="53"/>
      <c r="CY649" s="53"/>
      <c r="CZ649" s="53"/>
      <c r="DA649" s="53"/>
      <c r="DB649" s="53"/>
      <c r="DC649" s="53"/>
      <c r="DD649" s="53"/>
      <c r="DE649" s="53"/>
      <c r="DF649" s="53"/>
      <c r="DG649" s="53"/>
      <c r="DH649" s="53"/>
      <c r="DI649" s="53"/>
      <c r="DJ649" s="53"/>
      <c r="DK649" s="53"/>
      <c r="DL649" s="53"/>
      <c r="DM649" s="53"/>
      <c r="DN649" s="53"/>
      <c r="DO649" s="53"/>
      <c r="DP649" s="53"/>
      <c r="DQ649" s="53"/>
      <c r="DR649" s="53"/>
      <c r="DS649" s="53"/>
      <c r="DT649" s="53"/>
      <c r="DU649" s="53"/>
      <c r="DV649" s="53"/>
      <c r="DW649" s="53"/>
      <c r="DX649" s="53"/>
      <c r="DY649" s="53"/>
      <c r="DZ649" s="53"/>
      <c r="EA649" s="53"/>
      <c r="EB649" s="53"/>
      <c r="EC649" s="53"/>
      <c r="ED649" s="53"/>
      <c r="EE649" s="53"/>
      <c r="EF649" s="53"/>
      <c r="EG649" s="53"/>
      <c r="EH649" s="53"/>
      <c r="EI649" s="53"/>
      <c r="EJ649" s="53"/>
      <c r="EK649" s="53"/>
      <c r="EL649" s="53"/>
      <c r="EM649" s="53"/>
      <c r="EN649" s="53"/>
      <c r="EO649" s="53"/>
      <c r="EP649" s="53"/>
      <c r="EQ649" s="53"/>
      <c r="ER649" s="53"/>
      <c r="ES649" s="53"/>
      <c r="ET649" s="53"/>
      <c r="EU649" s="53"/>
      <c r="EV649" s="53"/>
      <c r="EW649" s="53"/>
      <c r="EX649" s="53"/>
      <c r="EY649" s="53"/>
      <c r="EZ649" s="53"/>
      <c r="FA649" s="53"/>
    </row>
    <row r="650" spans="2:11">
      <c r="B650" s="50" t="s">
        <v>72</v>
      </c>
      <c r="C650" s="50" t="s">
        <v>1770</v>
      </c>
      <c r="D650" s="50" t="s">
        <v>14</v>
      </c>
      <c r="E650" s="51"/>
      <c r="F650" s="50" t="s">
        <v>1771</v>
      </c>
      <c r="G650" s="52" t="s">
        <v>11</v>
      </c>
      <c r="H650" s="52">
        <v>0</v>
      </c>
      <c r="I650" s="64">
        <v>0</v>
      </c>
      <c r="J650" s="64">
        <f>I650*22.47%+I650</f>
        <v>0</v>
      </c>
      <c r="K650" s="64">
        <f>SUM(K651:K654)</f>
        <v>4406.28</v>
      </c>
    </row>
    <row r="651" customFormat="1" spans="1:157">
      <c r="A651" s="53"/>
      <c r="B651" s="57" t="s">
        <v>16</v>
      </c>
      <c r="C651" s="57" t="s">
        <v>1772</v>
      </c>
      <c r="D651" s="57" t="s">
        <v>14</v>
      </c>
      <c r="E651" s="58" t="s">
        <v>683</v>
      </c>
      <c r="F651" s="57" t="s">
        <v>684</v>
      </c>
      <c r="G651" s="59" t="s">
        <v>32</v>
      </c>
      <c r="H651" s="59">
        <v>128.8</v>
      </c>
      <c r="I651" s="66">
        <v>22.51</v>
      </c>
      <c r="J651" s="66">
        <v>27.56</v>
      </c>
      <c r="K651" s="66">
        <v>3549.72</v>
      </c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  <c r="AA651" s="53"/>
      <c r="AB651" s="53"/>
      <c r="AC651" s="53"/>
      <c r="AD651" s="53"/>
      <c r="AE651" s="53"/>
      <c r="AF651" s="53"/>
      <c r="AG651" s="53"/>
      <c r="AH651" s="53"/>
      <c r="AI651" s="53"/>
      <c r="AJ651" s="53"/>
      <c r="AK651" s="53"/>
      <c r="AL651" s="53"/>
      <c r="AM651" s="53"/>
      <c r="AN651" s="53"/>
      <c r="AO651" s="53"/>
      <c r="AP651" s="53"/>
      <c r="AQ651" s="53"/>
      <c r="AR651" s="53"/>
      <c r="AS651" s="53"/>
      <c r="AT651" s="53"/>
      <c r="AU651" s="53"/>
      <c r="AV651" s="53"/>
      <c r="AW651" s="53"/>
      <c r="AX651" s="53"/>
      <c r="AY651" s="53"/>
      <c r="AZ651" s="53"/>
      <c r="BA651" s="53"/>
      <c r="BB651" s="53"/>
      <c r="BC651" s="53"/>
      <c r="BD651" s="53"/>
      <c r="BE651" s="53"/>
      <c r="BF651" s="53"/>
      <c r="BG651" s="53"/>
      <c r="BH651" s="53"/>
      <c r="BI651" s="53"/>
      <c r="BJ651" s="53"/>
      <c r="BK651" s="53"/>
      <c r="BL651" s="53"/>
      <c r="BM651" s="53"/>
      <c r="BN651" s="53"/>
      <c r="BO651" s="53"/>
      <c r="BP651" s="53"/>
      <c r="BQ651" s="53"/>
      <c r="BR651" s="53"/>
      <c r="BS651" s="53"/>
      <c r="BT651" s="53"/>
      <c r="BU651" s="53"/>
      <c r="BV651" s="53"/>
      <c r="BW651" s="53"/>
      <c r="BX651" s="53"/>
      <c r="BY651" s="53"/>
      <c r="BZ651" s="53"/>
      <c r="CA651" s="53"/>
      <c r="CB651" s="53"/>
      <c r="CC651" s="53"/>
      <c r="CD651" s="53"/>
      <c r="CE651" s="53"/>
      <c r="CF651" s="53"/>
      <c r="CG651" s="53"/>
      <c r="CH651" s="53"/>
      <c r="CI651" s="53"/>
      <c r="CJ651" s="53"/>
      <c r="CK651" s="53"/>
      <c r="CL651" s="53"/>
      <c r="CM651" s="53"/>
      <c r="CN651" s="53"/>
      <c r="CO651" s="53"/>
      <c r="CP651" s="53"/>
      <c r="CQ651" s="53"/>
      <c r="CR651" s="53"/>
      <c r="CS651" s="53"/>
      <c r="CT651" s="53"/>
      <c r="CU651" s="53"/>
      <c r="CV651" s="53"/>
      <c r="CW651" s="53"/>
      <c r="CX651" s="53"/>
      <c r="CY651" s="53"/>
      <c r="CZ651" s="53"/>
      <c r="DA651" s="53"/>
      <c r="DB651" s="53"/>
      <c r="DC651" s="53"/>
      <c r="DD651" s="53"/>
      <c r="DE651" s="53"/>
      <c r="DF651" s="53"/>
      <c r="DG651" s="53"/>
      <c r="DH651" s="53"/>
      <c r="DI651" s="53"/>
      <c r="DJ651" s="53"/>
      <c r="DK651" s="53"/>
      <c r="DL651" s="53"/>
      <c r="DM651" s="53"/>
      <c r="DN651" s="53"/>
      <c r="DO651" s="53"/>
      <c r="DP651" s="53"/>
      <c r="DQ651" s="53"/>
      <c r="DR651" s="53"/>
      <c r="DS651" s="53"/>
      <c r="DT651" s="53"/>
      <c r="DU651" s="53"/>
      <c r="DV651" s="53"/>
      <c r="DW651" s="53"/>
      <c r="DX651" s="53"/>
      <c r="DY651" s="53"/>
      <c r="DZ651" s="53"/>
      <c r="EA651" s="53"/>
      <c r="EB651" s="53"/>
      <c r="EC651" s="53"/>
      <c r="ED651" s="53"/>
      <c r="EE651" s="53"/>
      <c r="EF651" s="53"/>
      <c r="EG651" s="53"/>
      <c r="EH651" s="53"/>
      <c r="EI651" s="53"/>
      <c r="EJ651" s="53"/>
      <c r="EK651" s="53"/>
      <c r="EL651" s="53"/>
      <c r="EM651" s="53"/>
      <c r="EN651" s="53"/>
      <c r="EO651" s="53"/>
      <c r="EP651" s="53"/>
      <c r="EQ651" s="53"/>
      <c r="ER651" s="53"/>
      <c r="ES651" s="53"/>
      <c r="ET651" s="53"/>
      <c r="EU651" s="53"/>
      <c r="EV651" s="53"/>
      <c r="EW651" s="53"/>
      <c r="EX651" s="53"/>
      <c r="EY651" s="53"/>
      <c r="EZ651" s="53"/>
      <c r="FA651" s="53"/>
    </row>
    <row r="652" customFormat="1" spans="1:157">
      <c r="A652" s="53"/>
      <c r="B652" s="57" t="s">
        <v>16</v>
      </c>
      <c r="C652" s="57" t="s">
        <v>1773</v>
      </c>
      <c r="D652" s="57" t="s">
        <v>14</v>
      </c>
      <c r="E652" s="58" t="s">
        <v>746</v>
      </c>
      <c r="F652" s="57" t="s">
        <v>747</v>
      </c>
      <c r="G652" s="59" t="s">
        <v>25</v>
      </c>
      <c r="H652" s="59">
        <v>24</v>
      </c>
      <c r="I652" s="66">
        <v>15.77</v>
      </c>
      <c r="J652" s="66">
        <v>19.31</v>
      </c>
      <c r="K652" s="66">
        <v>463.44</v>
      </c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  <c r="AA652" s="53"/>
      <c r="AB652" s="53"/>
      <c r="AC652" s="53"/>
      <c r="AD652" s="53"/>
      <c r="AE652" s="53"/>
      <c r="AF652" s="53"/>
      <c r="AG652" s="53"/>
      <c r="AH652" s="53"/>
      <c r="AI652" s="53"/>
      <c r="AJ652" s="53"/>
      <c r="AK652" s="53"/>
      <c r="AL652" s="53"/>
      <c r="AM652" s="53"/>
      <c r="AN652" s="53"/>
      <c r="AO652" s="53"/>
      <c r="AP652" s="53"/>
      <c r="AQ652" s="53"/>
      <c r="AR652" s="53"/>
      <c r="AS652" s="53"/>
      <c r="AT652" s="53"/>
      <c r="AU652" s="53"/>
      <c r="AV652" s="53"/>
      <c r="AW652" s="53"/>
      <c r="AX652" s="53"/>
      <c r="AY652" s="53"/>
      <c r="AZ652" s="53"/>
      <c r="BA652" s="53"/>
      <c r="BB652" s="53"/>
      <c r="BC652" s="53"/>
      <c r="BD652" s="53"/>
      <c r="BE652" s="53"/>
      <c r="BF652" s="53"/>
      <c r="BG652" s="53"/>
      <c r="BH652" s="53"/>
      <c r="BI652" s="53"/>
      <c r="BJ652" s="53"/>
      <c r="BK652" s="53"/>
      <c r="BL652" s="53"/>
      <c r="BM652" s="53"/>
      <c r="BN652" s="53"/>
      <c r="BO652" s="53"/>
      <c r="BP652" s="53"/>
      <c r="BQ652" s="53"/>
      <c r="BR652" s="53"/>
      <c r="BS652" s="53"/>
      <c r="BT652" s="53"/>
      <c r="BU652" s="53"/>
      <c r="BV652" s="53"/>
      <c r="BW652" s="53"/>
      <c r="BX652" s="53"/>
      <c r="BY652" s="53"/>
      <c r="BZ652" s="53"/>
      <c r="CA652" s="53"/>
      <c r="CB652" s="53"/>
      <c r="CC652" s="53"/>
      <c r="CD652" s="53"/>
      <c r="CE652" s="53"/>
      <c r="CF652" s="53"/>
      <c r="CG652" s="53"/>
      <c r="CH652" s="53"/>
      <c r="CI652" s="53"/>
      <c r="CJ652" s="53"/>
      <c r="CK652" s="53"/>
      <c r="CL652" s="53"/>
      <c r="CM652" s="53"/>
      <c r="CN652" s="53"/>
      <c r="CO652" s="53"/>
      <c r="CP652" s="53"/>
      <c r="CQ652" s="53"/>
      <c r="CR652" s="53"/>
      <c r="CS652" s="53"/>
      <c r="CT652" s="53"/>
      <c r="CU652" s="53"/>
      <c r="CV652" s="53"/>
      <c r="CW652" s="53"/>
      <c r="CX652" s="53"/>
      <c r="CY652" s="53"/>
      <c r="CZ652" s="53"/>
      <c r="DA652" s="53"/>
      <c r="DB652" s="53"/>
      <c r="DC652" s="53"/>
      <c r="DD652" s="53"/>
      <c r="DE652" s="53"/>
      <c r="DF652" s="53"/>
      <c r="DG652" s="53"/>
      <c r="DH652" s="53"/>
      <c r="DI652" s="53"/>
      <c r="DJ652" s="53"/>
      <c r="DK652" s="53"/>
      <c r="DL652" s="53"/>
      <c r="DM652" s="53"/>
      <c r="DN652" s="53"/>
      <c r="DO652" s="53"/>
      <c r="DP652" s="53"/>
      <c r="DQ652" s="53"/>
      <c r="DR652" s="53"/>
      <c r="DS652" s="53"/>
      <c r="DT652" s="53"/>
      <c r="DU652" s="53"/>
      <c r="DV652" s="53"/>
      <c r="DW652" s="53"/>
      <c r="DX652" s="53"/>
      <c r="DY652" s="53"/>
      <c r="DZ652" s="53"/>
      <c r="EA652" s="53"/>
      <c r="EB652" s="53"/>
      <c r="EC652" s="53"/>
      <c r="ED652" s="53"/>
      <c r="EE652" s="53"/>
      <c r="EF652" s="53"/>
      <c r="EG652" s="53"/>
      <c r="EH652" s="53"/>
      <c r="EI652" s="53"/>
      <c r="EJ652" s="53"/>
      <c r="EK652" s="53"/>
      <c r="EL652" s="53"/>
      <c r="EM652" s="53"/>
      <c r="EN652" s="53"/>
      <c r="EO652" s="53"/>
      <c r="EP652" s="53"/>
      <c r="EQ652" s="53"/>
      <c r="ER652" s="53"/>
      <c r="ES652" s="53"/>
      <c r="ET652" s="53"/>
      <c r="EU652" s="53"/>
      <c r="EV652" s="53"/>
      <c r="EW652" s="53"/>
      <c r="EX652" s="53"/>
      <c r="EY652" s="53"/>
      <c r="EZ652" s="53"/>
      <c r="FA652" s="53"/>
    </row>
    <row r="653" customFormat="1" spans="1:157">
      <c r="A653" s="53"/>
      <c r="B653" s="57" t="s">
        <v>16</v>
      </c>
      <c r="C653" s="57" t="s">
        <v>1774</v>
      </c>
      <c r="D653" s="57" t="s">
        <v>14</v>
      </c>
      <c r="E653" s="58" t="s">
        <v>728</v>
      </c>
      <c r="F653" s="57" t="s">
        <v>729</v>
      </c>
      <c r="G653" s="59" t="s">
        <v>25</v>
      </c>
      <c r="H653" s="59">
        <v>19</v>
      </c>
      <c r="I653" s="66">
        <v>15.73</v>
      </c>
      <c r="J653" s="66">
        <v>19.26</v>
      </c>
      <c r="K653" s="66">
        <v>365.94</v>
      </c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  <c r="AA653" s="53"/>
      <c r="AB653" s="53"/>
      <c r="AC653" s="53"/>
      <c r="AD653" s="53"/>
      <c r="AE653" s="53"/>
      <c r="AF653" s="53"/>
      <c r="AG653" s="53"/>
      <c r="AH653" s="53"/>
      <c r="AI653" s="53"/>
      <c r="AJ653" s="53"/>
      <c r="AK653" s="53"/>
      <c r="AL653" s="53"/>
      <c r="AM653" s="53"/>
      <c r="AN653" s="53"/>
      <c r="AO653" s="53"/>
      <c r="AP653" s="53"/>
      <c r="AQ653" s="53"/>
      <c r="AR653" s="53"/>
      <c r="AS653" s="53"/>
      <c r="AT653" s="53"/>
      <c r="AU653" s="53"/>
      <c r="AV653" s="53"/>
      <c r="AW653" s="53"/>
      <c r="AX653" s="53"/>
      <c r="AY653" s="53"/>
      <c r="AZ653" s="53"/>
      <c r="BA653" s="53"/>
      <c r="BB653" s="53"/>
      <c r="BC653" s="53"/>
      <c r="BD653" s="53"/>
      <c r="BE653" s="53"/>
      <c r="BF653" s="53"/>
      <c r="BG653" s="53"/>
      <c r="BH653" s="53"/>
      <c r="BI653" s="53"/>
      <c r="BJ653" s="53"/>
      <c r="BK653" s="53"/>
      <c r="BL653" s="53"/>
      <c r="BM653" s="53"/>
      <c r="BN653" s="53"/>
      <c r="BO653" s="53"/>
      <c r="BP653" s="53"/>
      <c r="BQ653" s="53"/>
      <c r="BR653" s="53"/>
      <c r="BS653" s="53"/>
      <c r="BT653" s="53"/>
      <c r="BU653" s="53"/>
      <c r="BV653" s="53"/>
      <c r="BW653" s="53"/>
      <c r="BX653" s="53"/>
      <c r="BY653" s="53"/>
      <c r="BZ653" s="53"/>
      <c r="CA653" s="53"/>
      <c r="CB653" s="53"/>
      <c r="CC653" s="53"/>
      <c r="CD653" s="53"/>
      <c r="CE653" s="53"/>
      <c r="CF653" s="53"/>
      <c r="CG653" s="53"/>
      <c r="CH653" s="53"/>
      <c r="CI653" s="53"/>
      <c r="CJ653" s="53"/>
      <c r="CK653" s="53"/>
      <c r="CL653" s="53"/>
      <c r="CM653" s="53"/>
      <c r="CN653" s="53"/>
      <c r="CO653" s="53"/>
      <c r="CP653" s="53"/>
      <c r="CQ653" s="53"/>
      <c r="CR653" s="53"/>
      <c r="CS653" s="53"/>
      <c r="CT653" s="53"/>
      <c r="CU653" s="53"/>
      <c r="CV653" s="53"/>
      <c r="CW653" s="53"/>
      <c r="CX653" s="53"/>
      <c r="CY653" s="53"/>
      <c r="CZ653" s="53"/>
      <c r="DA653" s="53"/>
      <c r="DB653" s="53"/>
      <c r="DC653" s="53"/>
      <c r="DD653" s="53"/>
      <c r="DE653" s="53"/>
      <c r="DF653" s="53"/>
      <c r="DG653" s="53"/>
      <c r="DH653" s="53"/>
      <c r="DI653" s="53"/>
      <c r="DJ653" s="53"/>
      <c r="DK653" s="53"/>
      <c r="DL653" s="53"/>
      <c r="DM653" s="53"/>
      <c r="DN653" s="53"/>
      <c r="DO653" s="53"/>
      <c r="DP653" s="53"/>
      <c r="DQ653" s="53"/>
      <c r="DR653" s="53"/>
      <c r="DS653" s="53"/>
      <c r="DT653" s="53"/>
      <c r="DU653" s="53"/>
      <c r="DV653" s="53"/>
      <c r="DW653" s="53"/>
      <c r="DX653" s="53"/>
      <c r="DY653" s="53"/>
      <c r="DZ653" s="53"/>
      <c r="EA653" s="53"/>
      <c r="EB653" s="53"/>
      <c r="EC653" s="53"/>
      <c r="ED653" s="53"/>
      <c r="EE653" s="53"/>
      <c r="EF653" s="53"/>
      <c r="EG653" s="53"/>
      <c r="EH653" s="53"/>
      <c r="EI653" s="53"/>
      <c r="EJ653" s="53"/>
      <c r="EK653" s="53"/>
      <c r="EL653" s="53"/>
      <c r="EM653" s="53"/>
      <c r="EN653" s="53"/>
      <c r="EO653" s="53"/>
      <c r="EP653" s="53"/>
      <c r="EQ653" s="53"/>
      <c r="ER653" s="53"/>
      <c r="ES653" s="53"/>
      <c r="ET653" s="53"/>
      <c r="EU653" s="53"/>
      <c r="EV653" s="53"/>
      <c r="EW653" s="53"/>
      <c r="EX653" s="53"/>
      <c r="EY653" s="53"/>
      <c r="EZ653" s="53"/>
      <c r="FA653" s="53"/>
    </row>
    <row r="654" customFormat="1" spans="1:157">
      <c r="A654" s="53"/>
      <c r="B654" s="57" t="s">
        <v>16</v>
      </c>
      <c r="C654" s="57" t="s">
        <v>1775</v>
      </c>
      <c r="D654" s="57" t="s">
        <v>14</v>
      </c>
      <c r="E654" s="58" t="s">
        <v>773</v>
      </c>
      <c r="F654" s="57" t="s">
        <v>774</v>
      </c>
      <c r="G654" s="59" t="s">
        <v>25</v>
      </c>
      <c r="H654" s="59">
        <v>1</v>
      </c>
      <c r="I654" s="66">
        <v>22.2</v>
      </c>
      <c r="J654" s="66">
        <v>27.18</v>
      </c>
      <c r="K654" s="66">
        <v>27.18</v>
      </c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  <c r="AA654" s="53"/>
      <c r="AB654" s="53"/>
      <c r="AC654" s="53"/>
      <c r="AD654" s="53"/>
      <c r="AE654" s="53"/>
      <c r="AF654" s="53"/>
      <c r="AG654" s="53"/>
      <c r="AH654" s="53"/>
      <c r="AI654" s="53"/>
      <c r="AJ654" s="53"/>
      <c r="AK654" s="53"/>
      <c r="AL654" s="53"/>
      <c r="AM654" s="53"/>
      <c r="AN654" s="53"/>
      <c r="AO654" s="53"/>
      <c r="AP654" s="53"/>
      <c r="AQ654" s="53"/>
      <c r="AR654" s="53"/>
      <c r="AS654" s="53"/>
      <c r="AT654" s="53"/>
      <c r="AU654" s="53"/>
      <c r="AV654" s="53"/>
      <c r="AW654" s="53"/>
      <c r="AX654" s="53"/>
      <c r="AY654" s="53"/>
      <c r="AZ654" s="53"/>
      <c r="BA654" s="53"/>
      <c r="BB654" s="53"/>
      <c r="BC654" s="53"/>
      <c r="BD654" s="53"/>
      <c r="BE654" s="53"/>
      <c r="BF654" s="53"/>
      <c r="BG654" s="53"/>
      <c r="BH654" s="53"/>
      <c r="BI654" s="53"/>
      <c r="BJ654" s="53"/>
      <c r="BK654" s="53"/>
      <c r="BL654" s="53"/>
      <c r="BM654" s="53"/>
      <c r="BN654" s="53"/>
      <c r="BO654" s="53"/>
      <c r="BP654" s="53"/>
      <c r="BQ654" s="53"/>
      <c r="BR654" s="53"/>
      <c r="BS654" s="53"/>
      <c r="BT654" s="53"/>
      <c r="BU654" s="53"/>
      <c r="BV654" s="53"/>
      <c r="BW654" s="53"/>
      <c r="BX654" s="53"/>
      <c r="BY654" s="53"/>
      <c r="BZ654" s="53"/>
      <c r="CA654" s="53"/>
      <c r="CB654" s="53"/>
      <c r="CC654" s="53"/>
      <c r="CD654" s="53"/>
      <c r="CE654" s="53"/>
      <c r="CF654" s="53"/>
      <c r="CG654" s="53"/>
      <c r="CH654" s="53"/>
      <c r="CI654" s="53"/>
      <c r="CJ654" s="53"/>
      <c r="CK654" s="53"/>
      <c r="CL654" s="53"/>
      <c r="CM654" s="53"/>
      <c r="CN654" s="53"/>
      <c r="CO654" s="53"/>
      <c r="CP654" s="53"/>
      <c r="CQ654" s="53"/>
      <c r="CR654" s="53"/>
      <c r="CS654" s="53"/>
      <c r="CT654" s="53"/>
      <c r="CU654" s="53"/>
      <c r="CV654" s="53"/>
      <c r="CW654" s="53"/>
      <c r="CX654" s="53"/>
      <c r="CY654" s="53"/>
      <c r="CZ654" s="53"/>
      <c r="DA654" s="53"/>
      <c r="DB654" s="53"/>
      <c r="DC654" s="53"/>
      <c r="DD654" s="53"/>
      <c r="DE654" s="53"/>
      <c r="DF654" s="53"/>
      <c r="DG654" s="53"/>
      <c r="DH654" s="53"/>
      <c r="DI654" s="53"/>
      <c r="DJ654" s="53"/>
      <c r="DK654" s="53"/>
      <c r="DL654" s="53"/>
      <c r="DM654" s="53"/>
      <c r="DN654" s="53"/>
      <c r="DO654" s="53"/>
      <c r="DP654" s="53"/>
      <c r="DQ654" s="53"/>
      <c r="DR654" s="53"/>
      <c r="DS654" s="53"/>
      <c r="DT654" s="53"/>
      <c r="DU654" s="53"/>
      <c r="DV654" s="53"/>
      <c r="DW654" s="53"/>
      <c r="DX654" s="53"/>
      <c r="DY654" s="53"/>
      <c r="DZ654" s="53"/>
      <c r="EA654" s="53"/>
      <c r="EB654" s="53"/>
      <c r="EC654" s="53"/>
      <c r="ED654" s="53"/>
      <c r="EE654" s="53"/>
      <c r="EF654" s="53"/>
      <c r="EG654" s="53"/>
      <c r="EH654" s="53"/>
      <c r="EI654" s="53"/>
      <c r="EJ654" s="53"/>
      <c r="EK654" s="53"/>
      <c r="EL654" s="53"/>
      <c r="EM654" s="53"/>
      <c r="EN654" s="53"/>
      <c r="EO654" s="53"/>
      <c r="EP654" s="53"/>
      <c r="EQ654" s="53"/>
      <c r="ER654" s="53"/>
      <c r="ES654" s="53"/>
      <c r="ET654" s="53"/>
      <c r="EU654" s="53"/>
      <c r="EV654" s="53"/>
      <c r="EW654" s="53"/>
      <c r="EX654" s="53"/>
      <c r="EY654" s="53"/>
      <c r="EZ654" s="53"/>
      <c r="FA654" s="53"/>
    </row>
    <row r="655" customFormat="1" spans="1:157">
      <c r="A655" s="53"/>
      <c r="B655" s="54" t="s">
        <v>12</v>
      </c>
      <c r="C655" s="54" t="s">
        <v>1776</v>
      </c>
      <c r="D655" s="54" t="s">
        <v>14</v>
      </c>
      <c r="E655" s="55"/>
      <c r="F655" s="54" t="s">
        <v>1777</v>
      </c>
      <c r="G655" s="56" t="s">
        <v>11</v>
      </c>
      <c r="H655" s="56">
        <v>0</v>
      </c>
      <c r="I655" s="65">
        <v>0</v>
      </c>
      <c r="J655" s="65">
        <v>0</v>
      </c>
      <c r="K655" s="65">
        <f>SUM(K656:K658)</f>
        <v>11121.6679266615</v>
      </c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  <c r="AA655" s="53"/>
      <c r="AB655" s="53"/>
      <c r="AC655" s="53"/>
      <c r="AD655" s="53"/>
      <c r="AE655" s="53"/>
      <c r="AF655" s="53"/>
      <c r="AG655" s="53"/>
      <c r="AH655" s="53"/>
      <c r="AI655" s="53"/>
      <c r="AJ655" s="53"/>
      <c r="AK655" s="53"/>
      <c r="AL655" s="53"/>
      <c r="AM655" s="53"/>
      <c r="AN655" s="53"/>
      <c r="AO655" s="53"/>
      <c r="AP655" s="53"/>
      <c r="AQ655" s="53"/>
      <c r="AR655" s="53"/>
      <c r="AS655" s="53"/>
      <c r="AT655" s="53"/>
      <c r="AU655" s="53"/>
      <c r="AV655" s="53"/>
      <c r="AW655" s="53"/>
      <c r="AX655" s="53"/>
      <c r="AY655" s="53"/>
      <c r="AZ655" s="53"/>
      <c r="BA655" s="53"/>
      <c r="BB655" s="53"/>
      <c r="BC655" s="53"/>
      <c r="BD655" s="53"/>
      <c r="BE655" s="53"/>
      <c r="BF655" s="53"/>
      <c r="BG655" s="53"/>
      <c r="BH655" s="53"/>
      <c r="BI655" s="53"/>
      <c r="BJ655" s="53"/>
      <c r="BK655" s="53"/>
      <c r="BL655" s="53"/>
      <c r="BM655" s="53"/>
      <c r="BN655" s="53"/>
      <c r="BO655" s="53"/>
      <c r="BP655" s="53"/>
      <c r="BQ655" s="53"/>
      <c r="BR655" s="53"/>
      <c r="BS655" s="53"/>
      <c r="BT655" s="53"/>
      <c r="BU655" s="53"/>
      <c r="BV655" s="53"/>
      <c r="BW655" s="53"/>
      <c r="BX655" s="53"/>
      <c r="BY655" s="53"/>
      <c r="BZ655" s="53"/>
      <c r="CA655" s="53"/>
      <c r="CB655" s="53"/>
      <c r="CC655" s="53"/>
      <c r="CD655" s="53"/>
      <c r="CE655" s="53"/>
      <c r="CF655" s="53"/>
      <c r="CG655" s="53"/>
      <c r="CH655" s="53"/>
      <c r="CI655" s="53"/>
      <c r="CJ655" s="53"/>
      <c r="CK655" s="53"/>
      <c r="CL655" s="53"/>
      <c r="CM655" s="53"/>
      <c r="CN655" s="53"/>
      <c r="CO655" s="53"/>
      <c r="CP655" s="53"/>
      <c r="CQ655" s="53"/>
      <c r="CR655" s="53"/>
      <c r="CS655" s="53"/>
      <c r="CT655" s="53"/>
      <c r="CU655" s="53"/>
      <c r="CV655" s="53"/>
      <c r="CW655" s="53"/>
      <c r="CX655" s="53"/>
      <c r="CY655" s="53"/>
      <c r="CZ655" s="53"/>
      <c r="DA655" s="53"/>
      <c r="DB655" s="53"/>
      <c r="DC655" s="53"/>
      <c r="DD655" s="53"/>
      <c r="DE655" s="53"/>
      <c r="DF655" s="53"/>
      <c r="DG655" s="53"/>
      <c r="DH655" s="53"/>
      <c r="DI655" s="53"/>
      <c r="DJ655" s="53"/>
      <c r="DK655" s="53"/>
      <c r="DL655" s="53"/>
      <c r="DM655" s="53"/>
      <c r="DN655" s="53"/>
      <c r="DO655" s="53"/>
      <c r="DP655" s="53"/>
      <c r="DQ655" s="53"/>
      <c r="DR655" s="53"/>
      <c r="DS655" s="53"/>
      <c r="DT655" s="53"/>
      <c r="DU655" s="53"/>
      <c r="DV655" s="53"/>
      <c r="DW655" s="53"/>
      <c r="DX655" s="53"/>
      <c r="DY655" s="53"/>
      <c r="DZ655" s="53"/>
      <c r="EA655" s="53"/>
      <c r="EB655" s="53"/>
      <c r="EC655" s="53"/>
      <c r="ED655" s="53"/>
      <c r="EE655" s="53"/>
      <c r="EF655" s="53"/>
      <c r="EG655" s="53"/>
      <c r="EH655" s="53"/>
      <c r="EI655" s="53"/>
      <c r="EJ655" s="53"/>
      <c r="EK655" s="53"/>
      <c r="EL655" s="53"/>
      <c r="EM655" s="53"/>
      <c r="EN655" s="53"/>
      <c r="EO655" s="53"/>
      <c r="EP655" s="53"/>
      <c r="EQ655" s="53"/>
      <c r="ER655" s="53"/>
      <c r="ES655" s="53"/>
      <c r="ET655" s="53"/>
      <c r="EU655" s="53"/>
      <c r="EV655" s="53"/>
      <c r="EW655" s="53"/>
      <c r="EX655" s="53"/>
      <c r="EY655" s="53"/>
      <c r="EZ655" s="53"/>
      <c r="FA655" s="53"/>
    </row>
    <row r="656" customFormat="1" spans="1:157">
      <c r="A656" s="53"/>
      <c r="B656" s="57" t="s">
        <v>16</v>
      </c>
      <c r="C656" s="57" t="s">
        <v>1778</v>
      </c>
      <c r="D656" s="57" t="s">
        <v>27</v>
      </c>
      <c r="E656" s="57" t="s">
        <v>1779</v>
      </c>
      <c r="F656" s="57" t="s">
        <v>1780</v>
      </c>
      <c r="G656" s="59" t="s">
        <v>25</v>
      </c>
      <c r="H656" s="59">
        <v>4</v>
      </c>
      <c r="I656" s="66">
        <v>223.238808</v>
      </c>
      <c r="J656" s="66">
        <f>I656*22.47%+I656</f>
        <v>273.4005681576</v>
      </c>
      <c r="K656" s="66">
        <f>J656*H656</f>
        <v>1093.6022726304</v>
      </c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  <c r="AA656" s="53"/>
      <c r="AB656" s="53"/>
      <c r="AC656" s="53"/>
      <c r="AD656" s="53"/>
      <c r="AE656" s="53"/>
      <c r="AF656" s="53"/>
      <c r="AG656" s="53"/>
      <c r="AH656" s="53"/>
      <c r="AI656" s="53"/>
      <c r="AJ656" s="53"/>
      <c r="AK656" s="53"/>
      <c r="AL656" s="53"/>
      <c r="AM656" s="53"/>
      <c r="AN656" s="53"/>
      <c r="AO656" s="53"/>
      <c r="AP656" s="53"/>
      <c r="AQ656" s="53"/>
      <c r="AR656" s="53"/>
      <c r="AS656" s="53"/>
      <c r="AT656" s="53"/>
      <c r="AU656" s="53"/>
      <c r="AV656" s="53"/>
      <c r="AW656" s="53"/>
      <c r="AX656" s="53"/>
      <c r="AY656" s="53"/>
      <c r="AZ656" s="53"/>
      <c r="BA656" s="53"/>
      <c r="BB656" s="53"/>
      <c r="BC656" s="53"/>
      <c r="BD656" s="53"/>
      <c r="BE656" s="53"/>
      <c r="BF656" s="53"/>
      <c r="BG656" s="53"/>
      <c r="BH656" s="53"/>
      <c r="BI656" s="53"/>
      <c r="BJ656" s="53"/>
      <c r="BK656" s="53"/>
      <c r="BL656" s="53"/>
      <c r="BM656" s="53"/>
      <c r="BN656" s="53"/>
      <c r="BO656" s="53"/>
      <c r="BP656" s="53"/>
      <c r="BQ656" s="53"/>
      <c r="BR656" s="53"/>
      <c r="BS656" s="53"/>
      <c r="BT656" s="53"/>
      <c r="BU656" s="53"/>
      <c r="BV656" s="53"/>
      <c r="BW656" s="53"/>
      <c r="BX656" s="53"/>
      <c r="BY656" s="53"/>
      <c r="BZ656" s="53"/>
      <c r="CA656" s="53"/>
      <c r="CB656" s="53"/>
      <c r="CC656" s="53"/>
      <c r="CD656" s="53"/>
      <c r="CE656" s="53"/>
      <c r="CF656" s="53"/>
      <c r="CG656" s="53"/>
      <c r="CH656" s="53"/>
      <c r="CI656" s="53"/>
      <c r="CJ656" s="53"/>
      <c r="CK656" s="53"/>
      <c r="CL656" s="53"/>
      <c r="CM656" s="53"/>
      <c r="CN656" s="53"/>
      <c r="CO656" s="53"/>
      <c r="CP656" s="53"/>
      <c r="CQ656" s="53"/>
      <c r="CR656" s="53"/>
      <c r="CS656" s="53"/>
      <c r="CT656" s="53"/>
      <c r="CU656" s="53"/>
      <c r="CV656" s="53"/>
      <c r="CW656" s="53"/>
      <c r="CX656" s="53"/>
      <c r="CY656" s="53"/>
      <c r="CZ656" s="53"/>
      <c r="DA656" s="53"/>
      <c r="DB656" s="53"/>
      <c r="DC656" s="53"/>
      <c r="DD656" s="53"/>
      <c r="DE656" s="53"/>
      <c r="DF656" s="53"/>
      <c r="DG656" s="53"/>
      <c r="DH656" s="53"/>
      <c r="DI656" s="53"/>
      <c r="DJ656" s="53"/>
      <c r="DK656" s="53"/>
      <c r="DL656" s="53"/>
      <c r="DM656" s="53"/>
      <c r="DN656" s="53"/>
      <c r="DO656" s="53"/>
      <c r="DP656" s="53"/>
      <c r="DQ656" s="53"/>
      <c r="DR656" s="53"/>
      <c r="DS656" s="53"/>
      <c r="DT656" s="53"/>
      <c r="DU656" s="53"/>
      <c r="DV656" s="53"/>
      <c r="DW656" s="53"/>
      <c r="DX656" s="53"/>
      <c r="DY656" s="53"/>
      <c r="DZ656" s="53"/>
      <c r="EA656" s="53"/>
      <c r="EB656" s="53"/>
      <c r="EC656" s="53"/>
      <c r="ED656" s="53"/>
      <c r="EE656" s="53"/>
      <c r="EF656" s="53"/>
      <c r="EG656" s="53"/>
      <c r="EH656" s="53"/>
      <c r="EI656" s="53"/>
      <c r="EJ656" s="53"/>
      <c r="EK656" s="53"/>
      <c r="EL656" s="53"/>
      <c r="EM656" s="53"/>
      <c r="EN656" s="53"/>
      <c r="EO656" s="53"/>
      <c r="EP656" s="53"/>
      <c r="EQ656" s="53"/>
      <c r="ER656" s="53"/>
      <c r="ES656" s="53"/>
      <c r="ET656" s="53"/>
      <c r="EU656" s="53"/>
      <c r="EV656" s="53"/>
      <c r="EW656" s="53"/>
      <c r="EX656" s="53"/>
      <c r="EY656" s="53"/>
      <c r="EZ656" s="53"/>
      <c r="FA656" s="53"/>
    </row>
    <row r="657" customFormat="1" spans="1:157">
      <c r="A657" s="53"/>
      <c r="B657" s="57" t="s">
        <v>16</v>
      </c>
      <c r="C657" s="57" t="s">
        <v>1781</v>
      </c>
      <c r="D657" s="57" t="s">
        <v>27</v>
      </c>
      <c r="E657" s="57" t="s">
        <v>1782</v>
      </c>
      <c r="F657" s="57" t="s">
        <v>1783</v>
      </c>
      <c r="G657" s="59" t="s">
        <v>32</v>
      </c>
      <c r="H657" s="59">
        <v>7.7</v>
      </c>
      <c r="I657" s="66">
        <v>97.68993</v>
      </c>
      <c r="J657" s="66">
        <f>I657*22.47%+I657</f>
        <v>119.640857271</v>
      </c>
      <c r="K657" s="66">
        <f>J657*H657</f>
        <v>921.2346009867</v>
      </c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  <c r="AA657" s="53"/>
      <c r="AB657" s="53"/>
      <c r="AC657" s="53"/>
      <c r="AD657" s="53"/>
      <c r="AE657" s="53"/>
      <c r="AF657" s="53"/>
      <c r="AG657" s="53"/>
      <c r="AH657" s="53"/>
      <c r="AI657" s="53"/>
      <c r="AJ657" s="53"/>
      <c r="AK657" s="53"/>
      <c r="AL657" s="53"/>
      <c r="AM657" s="53"/>
      <c r="AN657" s="53"/>
      <c r="AO657" s="53"/>
      <c r="AP657" s="53"/>
      <c r="AQ657" s="53"/>
      <c r="AR657" s="53"/>
      <c r="AS657" s="53"/>
      <c r="AT657" s="53"/>
      <c r="AU657" s="53"/>
      <c r="AV657" s="53"/>
      <c r="AW657" s="53"/>
      <c r="AX657" s="53"/>
      <c r="AY657" s="53"/>
      <c r="AZ657" s="53"/>
      <c r="BA657" s="53"/>
      <c r="BB657" s="53"/>
      <c r="BC657" s="53"/>
      <c r="BD657" s="53"/>
      <c r="BE657" s="53"/>
      <c r="BF657" s="53"/>
      <c r="BG657" s="53"/>
      <c r="BH657" s="53"/>
      <c r="BI657" s="53"/>
      <c r="BJ657" s="53"/>
      <c r="BK657" s="53"/>
      <c r="BL657" s="53"/>
      <c r="BM657" s="53"/>
      <c r="BN657" s="53"/>
      <c r="BO657" s="53"/>
      <c r="BP657" s="53"/>
      <c r="BQ657" s="53"/>
      <c r="BR657" s="53"/>
      <c r="BS657" s="53"/>
      <c r="BT657" s="53"/>
      <c r="BU657" s="53"/>
      <c r="BV657" s="53"/>
      <c r="BW657" s="53"/>
      <c r="BX657" s="53"/>
      <c r="BY657" s="53"/>
      <c r="BZ657" s="53"/>
      <c r="CA657" s="53"/>
      <c r="CB657" s="53"/>
      <c r="CC657" s="53"/>
      <c r="CD657" s="53"/>
      <c r="CE657" s="53"/>
      <c r="CF657" s="53"/>
      <c r="CG657" s="53"/>
      <c r="CH657" s="53"/>
      <c r="CI657" s="53"/>
      <c r="CJ657" s="53"/>
      <c r="CK657" s="53"/>
      <c r="CL657" s="53"/>
      <c r="CM657" s="53"/>
      <c r="CN657" s="53"/>
      <c r="CO657" s="53"/>
      <c r="CP657" s="53"/>
      <c r="CQ657" s="53"/>
      <c r="CR657" s="53"/>
      <c r="CS657" s="53"/>
      <c r="CT657" s="53"/>
      <c r="CU657" s="53"/>
      <c r="CV657" s="53"/>
      <c r="CW657" s="53"/>
      <c r="CX657" s="53"/>
      <c r="CY657" s="53"/>
      <c r="CZ657" s="53"/>
      <c r="DA657" s="53"/>
      <c r="DB657" s="53"/>
      <c r="DC657" s="53"/>
      <c r="DD657" s="53"/>
      <c r="DE657" s="53"/>
      <c r="DF657" s="53"/>
      <c r="DG657" s="53"/>
      <c r="DH657" s="53"/>
      <c r="DI657" s="53"/>
      <c r="DJ657" s="53"/>
      <c r="DK657" s="53"/>
      <c r="DL657" s="53"/>
      <c r="DM657" s="53"/>
      <c r="DN657" s="53"/>
      <c r="DO657" s="53"/>
      <c r="DP657" s="53"/>
      <c r="DQ657" s="53"/>
      <c r="DR657" s="53"/>
      <c r="DS657" s="53"/>
      <c r="DT657" s="53"/>
      <c r="DU657" s="53"/>
      <c r="DV657" s="53"/>
      <c r="DW657" s="53"/>
      <c r="DX657" s="53"/>
      <c r="DY657" s="53"/>
      <c r="DZ657" s="53"/>
      <c r="EA657" s="53"/>
      <c r="EB657" s="53"/>
      <c r="EC657" s="53"/>
      <c r="ED657" s="53"/>
      <c r="EE657" s="53"/>
      <c r="EF657" s="53"/>
      <c r="EG657" s="53"/>
      <c r="EH657" s="53"/>
      <c r="EI657" s="53"/>
      <c r="EJ657" s="53"/>
      <c r="EK657" s="53"/>
      <c r="EL657" s="53"/>
      <c r="EM657" s="53"/>
      <c r="EN657" s="53"/>
      <c r="EO657" s="53"/>
      <c r="EP657" s="53"/>
      <c r="EQ657" s="53"/>
      <c r="ER657" s="53"/>
      <c r="ES657" s="53"/>
      <c r="ET657" s="53"/>
      <c r="EU657" s="53"/>
      <c r="EV657" s="53"/>
      <c r="EW657" s="53"/>
      <c r="EX657" s="53"/>
      <c r="EY657" s="53"/>
      <c r="EZ657" s="53"/>
      <c r="FA657" s="53"/>
    </row>
    <row r="658" customFormat="1" spans="1:157">
      <c r="A658" s="53"/>
      <c r="B658" s="57" t="s">
        <v>16</v>
      </c>
      <c r="C658" s="57" t="s">
        <v>1784</v>
      </c>
      <c r="D658" s="57" t="s">
        <v>27</v>
      </c>
      <c r="E658" s="57" t="s">
        <v>1785</v>
      </c>
      <c r="F658" s="57" t="s">
        <v>1786</v>
      </c>
      <c r="G658" s="59" t="s">
        <v>25</v>
      </c>
      <c r="H658" s="59">
        <v>1</v>
      </c>
      <c r="I658" s="66">
        <v>7435.968852</v>
      </c>
      <c r="J658" s="66">
        <f>I658*22.47%+I658</f>
        <v>9106.8310530444</v>
      </c>
      <c r="K658" s="66">
        <f>J658*H658</f>
        <v>9106.8310530444</v>
      </c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  <c r="AA658" s="53"/>
      <c r="AB658" s="53"/>
      <c r="AC658" s="53"/>
      <c r="AD658" s="53"/>
      <c r="AE658" s="53"/>
      <c r="AF658" s="53"/>
      <c r="AG658" s="53"/>
      <c r="AH658" s="53"/>
      <c r="AI658" s="53"/>
      <c r="AJ658" s="53"/>
      <c r="AK658" s="53"/>
      <c r="AL658" s="53"/>
      <c r="AM658" s="53"/>
      <c r="AN658" s="53"/>
      <c r="AO658" s="53"/>
      <c r="AP658" s="53"/>
      <c r="AQ658" s="53"/>
      <c r="AR658" s="53"/>
      <c r="AS658" s="53"/>
      <c r="AT658" s="53"/>
      <c r="AU658" s="53"/>
      <c r="AV658" s="53"/>
      <c r="AW658" s="53"/>
      <c r="AX658" s="53"/>
      <c r="AY658" s="53"/>
      <c r="AZ658" s="53"/>
      <c r="BA658" s="53"/>
      <c r="BB658" s="53"/>
      <c r="BC658" s="53"/>
      <c r="BD658" s="53"/>
      <c r="BE658" s="53"/>
      <c r="BF658" s="53"/>
      <c r="BG658" s="53"/>
      <c r="BH658" s="53"/>
      <c r="BI658" s="53"/>
      <c r="BJ658" s="53"/>
      <c r="BK658" s="53"/>
      <c r="BL658" s="53"/>
      <c r="BM658" s="53"/>
      <c r="BN658" s="53"/>
      <c r="BO658" s="53"/>
      <c r="BP658" s="53"/>
      <c r="BQ658" s="53"/>
      <c r="BR658" s="53"/>
      <c r="BS658" s="53"/>
      <c r="BT658" s="53"/>
      <c r="BU658" s="53"/>
      <c r="BV658" s="53"/>
      <c r="BW658" s="53"/>
      <c r="BX658" s="53"/>
      <c r="BY658" s="53"/>
      <c r="BZ658" s="53"/>
      <c r="CA658" s="53"/>
      <c r="CB658" s="53"/>
      <c r="CC658" s="53"/>
      <c r="CD658" s="53"/>
      <c r="CE658" s="53"/>
      <c r="CF658" s="53"/>
      <c r="CG658" s="53"/>
      <c r="CH658" s="53"/>
      <c r="CI658" s="53"/>
      <c r="CJ658" s="53"/>
      <c r="CK658" s="53"/>
      <c r="CL658" s="53"/>
      <c r="CM658" s="53"/>
      <c r="CN658" s="53"/>
      <c r="CO658" s="53"/>
      <c r="CP658" s="53"/>
      <c r="CQ658" s="53"/>
      <c r="CR658" s="53"/>
      <c r="CS658" s="53"/>
      <c r="CT658" s="53"/>
      <c r="CU658" s="53"/>
      <c r="CV658" s="53"/>
      <c r="CW658" s="53"/>
      <c r="CX658" s="53"/>
      <c r="CY658" s="53"/>
      <c r="CZ658" s="53"/>
      <c r="DA658" s="53"/>
      <c r="DB658" s="53"/>
      <c r="DC658" s="53"/>
      <c r="DD658" s="53"/>
      <c r="DE658" s="53"/>
      <c r="DF658" s="53"/>
      <c r="DG658" s="53"/>
      <c r="DH658" s="53"/>
      <c r="DI658" s="53"/>
      <c r="DJ658" s="53"/>
      <c r="DK658" s="53"/>
      <c r="DL658" s="53"/>
      <c r="DM658" s="53"/>
      <c r="DN658" s="53"/>
      <c r="DO658" s="53"/>
      <c r="DP658" s="53"/>
      <c r="DQ658" s="53"/>
      <c r="DR658" s="53"/>
      <c r="DS658" s="53"/>
      <c r="DT658" s="53"/>
      <c r="DU658" s="53"/>
      <c r="DV658" s="53"/>
      <c r="DW658" s="53"/>
      <c r="DX658" s="53"/>
      <c r="DY658" s="53"/>
      <c r="DZ658" s="53"/>
      <c r="EA658" s="53"/>
      <c r="EB658" s="53"/>
      <c r="EC658" s="53"/>
      <c r="ED658" s="53"/>
      <c r="EE658" s="53"/>
      <c r="EF658" s="53"/>
      <c r="EG658" s="53"/>
      <c r="EH658" s="53"/>
      <c r="EI658" s="53"/>
      <c r="EJ658" s="53"/>
      <c r="EK658" s="53"/>
      <c r="EL658" s="53"/>
      <c r="EM658" s="53"/>
      <c r="EN658" s="53"/>
      <c r="EO658" s="53"/>
      <c r="EP658" s="53"/>
      <c r="EQ658" s="53"/>
      <c r="ER658" s="53"/>
      <c r="ES658" s="53"/>
      <c r="ET658" s="53"/>
      <c r="EU658" s="53"/>
      <c r="EV658" s="53"/>
      <c r="EW658" s="53"/>
      <c r="EX658" s="53"/>
      <c r="EY658" s="53"/>
      <c r="EZ658" s="53"/>
      <c r="FA658" s="53"/>
    </row>
    <row r="659" customFormat="1" spans="1:157">
      <c r="A659" s="53"/>
      <c r="B659" s="54" t="s">
        <v>12</v>
      </c>
      <c r="C659" s="54" t="s">
        <v>1787</v>
      </c>
      <c r="D659" s="54" t="s">
        <v>14</v>
      </c>
      <c r="E659" s="55"/>
      <c r="F659" s="54" t="s">
        <v>1788</v>
      </c>
      <c r="G659" s="56" t="s">
        <v>11</v>
      </c>
      <c r="H659" s="56">
        <v>0</v>
      </c>
      <c r="I659" s="65">
        <v>0</v>
      </c>
      <c r="J659" s="65">
        <v>0</v>
      </c>
      <c r="K659" s="65">
        <f>SUM(K660:K671)</f>
        <v>4594.2567258872</v>
      </c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  <c r="AA659" s="53"/>
      <c r="AB659" s="53"/>
      <c r="AC659" s="53"/>
      <c r="AD659" s="53"/>
      <c r="AE659" s="53"/>
      <c r="AF659" s="53"/>
      <c r="AG659" s="53"/>
      <c r="AH659" s="53"/>
      <c r="AI659" s="53"/>
      <c r="AJ659" s="53"/>
      <c r="AK659" s="53"/>
      <c r="AL659" s="53"/>
      <c r="AM659" s="53"/>
      <c r="AN659" s="53"/>
      <c r="AO659" s="53"/>
      <c r="AP659" s="53"/>
      <c r="AQ659" s="53"/>
      <c r="AR659" s="53"/>
      <c r="AS659" s="53"/>
      <c r="AT659" s="53"/>
      <c r="AU659" s="53"/>
      <c r="AV659" s="53"/>
      <c r="AW659" s="53"/>
      <c r="AX659" s="53"/>
      <c r="AY659" s="53"/>
      <c r="AZ659" s="53"/>
      <c r="BA659" s="53"/>
      <c r="BB659" s="53"/>
      <c r="BC659" s="53"/>
      <c r="BD659" s="53"/>
      <c r="BE659" s="53"/>
      <c r="BF659" s="53"/>
      <c r="BG659" s="53"/>
      <c r="BH659" s="53"/>
      <c r="BI659" s="53"/>
      <c r="BJ659" s="53"/>
      <c r="BK659" s="53"/>
      <c r="BL659" s="53"/>
      <c r="BM659" s="53"/>
      <c r="BN659" s="53"/>
      <c r="BO659" s="53"/>
      <c r="BP659" s="53"/>
      <c r="BQ659" s="53"/>
      <c r="BR659" s="53"/>
      <c r="BS659" s="53"/>
      <c r="BT659" s="53"/>
      <c r="BU659" s="53"/>
      <c r="BV659" s="53"/>
      <c r="BW659" s="53"/>
      <c r="BX659" s="53"/>
      <c r="BY659" s="53"/>
      <c r="BZ659" s="53"/>
      <c r="CA659" s="53"/>
      <c r="CB659" s="53"/>
      <c r="CC659" s="53"/>
      <c r="CD659" s="53"/>
      <c r="CE659" s="53"/>
      <c r="CF659" s="53"/>
      <c r="CG659" s="53"/>
      <c r="CH659" s="53"/>
      <c r="CI659" s="53"/>
      <c r="CJ659" s="53"/>
      <c r="CK659" s="53"/>
      <c r="CL659" s="53"/>
      <c r="CM659" s="53"/>
      <c r="CN659" s="53"/>
      <c r="CO659" s="53"/>
      <c r="CP659" s="53"/>
      <c r="CQ659" s="53"/>
      <c r="CR659" s="53"/>
      <c r="CS659" s="53"/>
      <c r="CT659" s="53"/>
      <c r="CU659" s="53"/>
      <c r="CV659" s="53"/>
      <c r="CW659" s="53"/>
      <c r="CX659" s="53"/>
      <c r="CY659" s="53"/>
      <c r="CZ659" s="53"/>
      <c r="DA659" s="53"/>
      <c r="DB659" s="53"/>
      <c r="DC659" s="53"/>
      <c r="DD659" s="53"/>
      <c r="DE659" s="53"/>
      <c r="DF659" s="53"/>
      <c r="DG659" s="53"/>
      <c r="DH659" s="53"/>
      <c r="DI659" s="53"/>
      <c r="DJ659" s="53"/>
      <c r="DK659" s="53"/>
      <c r="DL659" s="53"/>
      <c r="DM659" s="53"/>
      <c r="DN659" s="53"/>
      <c r="DO659" s="53"/>
      <c r="DP659" s="53"/>
      <c r="DQ659" s="53"/>
      <c r="DR659" s="53"/>
      <c r="DS659" s="53"/>
      <c r="DT659" s="53"/>
      <c r="DU659" s="53"/>
      <c r="DV659" s="53"/>
      <c r="DW659" s="53"/>
      <c r="DX659" s="53"/>
      <c r="DY659" s="53"/>
      <c r="DZ659" s="53"/>
      <c r="EA659" s="53"/>
      <c r="EB659" s="53"/>
      <c r="EC659" s="53"/>
      <c r="ED659" s="53"/>
      <c r="EE659" s="53"/>
      <c r="EF659" s="53"/>
      <c r="EG659" s="53"/>
      <c r="EH659" s="53"/>
      <c r="EI659" s="53"/>
      <c r="EJ659" s="53"/>
      <c r="EK659" s="53"/>
      <c r="EL659" s="53"/>
      <c r="EM659" s="53"/>
      <c r="EN659" s="53"/>
      <c r="EO659" s="53"/>
      <c r="EP659" s="53"/>
      <c r="EQ659" s="53"/>
      <c r="ER659" s="53"/>
      <c r="ES659" s="53"/>
      <c r="ET659" s="53"/>
      <c r="EU659" s="53"/>
      <c r="EV659" s="53"/>
      <c r="EW659" s="53"/>
      <c r="EX659" s="53"/>
      <c r="EY659" s="53"/>
      <c r="EZ659" s="53"/>
      <c r="FA659" s="53"/>
    </row>
    <row r="660" customFormat="1" spans="1:157">
      <c r="A660" s="53"/>
      <c r="B660" s="57" t="s">
        <v>16</v>
      </c>
      <c r="C660" s="57" t="s">
        <v>1789</v>
      </c>
      <c r="D660" s="57" t="s">
        <v>14</v>
      </c>
      <c r="E660" s="58" t="s">
        <v>1790</v>
      </c>
      <c r="F660" s="57" t="s">
        <v>1791</v>
      </c>
      <c r="G660" s="59" t="s">
        <v>25</v>
      </c>
      <c r="H660" s="59">
        <v>2</v>
      </c>
      <c r="I660" s="66">
        <v>57.63</v>
      </c>
      <c r="J660" s="66">
        <v>70.57</v>
      </c>
      <c r="K660" s="66">
        <v>141.14</v>
      </c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  <c r="AA660" s="53"/>
      <c r="AB660" s="53"/>
      <c r="AC660" s="53"/>
      <c r="AD660" s="53"/>
      <c r="AE660" s="53"/>
      <c r="AF660" s="53"/>
      <c r="AG660" s="53"/>
      <c r="AH660" s="53"/>
      <c r="AI660" s="53"/>
      <c r="AJ660" s="53"/>
      <c r="AK660" s="53"/>
      <c r="AL660" s="53"/>
      <c r="AM660" s="53"/>
      <c r="AN660" s="53"/>
      <c r="AO660" s="53"/>
      <c r="AP660" s="53"/>
      <c r="AQ660" s="53"/>
      <c r="AR660" s="53"/>
      <c r="AS660" s="53"/>
      <c r="AT660" s="53"/>
      <c r="AU660" s="53"/>
      <c r="AV660" s="53"/>
      <c r="AW660" s="53"/>
      <c r="AX660" s="53"/>
      <c r="AY660" s="53"/>
      <c r="AZ660" s="53"/>
      <c r="BA660" s="53"/>
      <c r="BB660" s="53"/>
      <c r="BC660" s="53"/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3"/>
      <c r="DE660" s="53"/>
      <c r="DF660" s="53"/>
      <c r="DG660" s="53"/>
      <c r="DH660" s="53"/>
      <c r="DI660" s="53"/>
      <c r="DJ660" s="53"/>
      <c r="DK660" s="53"/>
      <c r="DL660" s="53"/>
      <c r="DM660" s="53"/>
      <c r="DN660" s="53"/>
      <c r="DO660" s="53"/>
      <c r="DP660" s="53"/>
      <c r="DQ660" s="53"/>
      <c r="DR660" s="53"/>
      <c r="DS660" s="53"/>
      <c r="DT660" s="53"/>
      <c r="DU660" s="53"/>
      <c r="DV660" s="53"/>
      <c r="DW660" s="53"/>
      <c r="DX660" s="53"/>
      <c r="DY660" s="53"/>
      <c r="DZ660" s="53"/>
      <c r="EA660" s="53"/>
      <c r="EB660" s="53"/>
      <c r="EC660" s="53"/>
      <c r="ED660" s="53"/>
      <c r="EE660" s="53"/>
      <c r="EF660" s="53"/>
      <c r="EG660" s="53"/>
      <c r="EH660" s="53"/>
      <c r="EI660" s="53"/>
      <c r="EJ660" s="53"/>
      <c r="EK660" s="53"/>
      <c r="EL660" s="53"/>
      <c r="EM660" s="53"/>
      <c r="EN660" s="53"/>
      <c r="EO660" s="53"/>
      <c r="EP660" s="53"/>
      <c r="EQ660" s="53"/>
      <c r="ER660" s="53"/>
      <c r="ES660" s="53"/>
      <c r="ET660" s="53"/>
      <c r="EU660" s="53"/>
      <c r="EV660" s="53"/>
      <c r="EW660" s="53"/>
      <c r="EX660" s="53"/>
      <c r="EY660" s="53"/>
      <c r="EZ660" s="53"/>
      <c r="FA660" s="53"/>
    </row>
    <row r="661" customFormat="1" spans="1:157">
      <c r="A661" s="53"/>
      <c r="B661" s="57" t="s">
        <v>16</v>
      </c>
      <c r="C661" s="57" t="s">
        <v>1792</v>
      </c>
      <c r="D661" s="57" t="s">
        <v>14</v>
      </c>
      <c r="E661" s="58" t="s">
        <v>1170</v>
      </c>
      <c r="F661" s="57" t="s">
        <v>1171</v>
      </c>
      <c r="G661" s="59" t="s">
        <v>25</v>
      </c>
      <c r="H661" s="59">
        <v>4</v>
      </c>
      <c r="I661" s="66">
        <v>67.95</v>
      </c>
      <c r="J661" s="66">
        <v>83.21</v>
      </c>
      <c r="K661" s="66">
        <v>332.84</v>
      </c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  <c r="AA661" s="53"/>
      <c r="AB661" s="53"/>
      <c r="AC661" s="53"/>
      <c r="AD661" s="53"/>
      <c r="AE661" s="53"/>
      <c r="AF661" s="53"/>
      <c r="AG661" s="53"/>
      <c r="AH661" s="53"/>
      <c r="AI661" s="53"/>
      <c r="AJ661" s="53"/>
      <c r="AK661" s="53"/>
      <c r="AL661" s="53"/>
      <c r="AM661" s="53"/>
      <c r="AN661" s="53"/>
      <c r="AO661" s="53"/>
      <c r="AP661" s="53"/>
      <c r="AQ661" s="53"/>
      <c r="AR661" s="53"/>
      <c r="AS661" s="53"/>
      <c r="AT661" s="53"/>
      <c r="AU661" s="53"/>
      <c r="AV661" s="53"/>
      <c r="AW661" s="53"/>
      <c r="AX661" s="53"/>
      <c r="AY661" s="53"/>
      <c r="AZ661" s="53"/>
      <c r="BA661" s="53"/>
      <c r="BB661" s="53"/>
      <c r="BC661" s="53"/>
      <c r="BD661" s="53"/>
      <c r="BE661" s="53"/>
      <c r="BF661" s="53"/>
      <c r="BG661" s="53"/>
      <c r="BH661" s="53"/>
      <c r="BI661" s="53"/>
      <c r="BJ661" s="53"/>
      <c r="BK661" s="53"/>
      <c r="BL661" s="53"/>
      <c r="BM661" s="53"/>
      <c r="BN661" s="53"/>
      <c r="BO661" s="53"/>
      <c r="BP661" s="53"/>
      <c r="BQ661" s="53"/>
      <c r="BR661" s="53"/>
      <c r="BS661" s="53"/>
      <c r="BT661" s="53"/>
      <c r="BU661" s="53"/>
      <c r="BV661" s="53"/>
      <c r="BW661" s="53"/>
      <c r="BX661" s="53"/>
      <c r="BY661" s="53"/>
      <c r="BZ661" s="53"/>
      <c r="CA661" s="53"/>
      <c r="CB661" s="53"/>
      <c r="CC661" s="53"/>
      <c r="CD661" s="53"/>
      <c r="CE661" s="53"/>
      <c r="CF661" s="53"/>
      <c r="CG661" s="53"/>
      <c r="CH661" s="53"/>
      <c r="CI661" s="53"/>
      <c r="CJ661" s="53"/>
      <c r="CK661" s="53"/>
      <c r="CL661" s="53"/>
      <c r="CM661" s="53"/>
      <c r="CN661" s="53"/>
      <c r="CO661" s="53"/>
      <c r="CP661" s="53"/>
      <c r="CQ661" s="53"/>
      <c r="CR661" s="53"/>
      <c r="CS661" s="53"/>
      <c r="CT661" s="53"/>
      <c r="CU661" s="53"/>
      <c r="CV661" s="53"/>
      <c r="CW661" s="53"/>
      <c r="CX661" s="53"/>
      <c r="CY661" s="53"/>
      <c r="CZ661" s="53"/>
      <c r="DA661" s="53"/>
      <c r="DB661" s="53"/>
      <c r="DC661" s="53"/>
      <c r="DD661" s="53"/>
      <c r="DE661" s="53"/>
      <c r="DF661" s="53"/>
      <c r="DG661" s="53"/>
      <c r="DH661" s="53"/>
      <c r="DI661" s="53"/>
      <c r="DJ661" s="53"/>
      <c r="DK661" s="53"/>
      <c r="DL661" s="53"/>
      <c r="DM661" s="53"/>
      <c r="DN661" s="53"/>
      <c r="DO661" s="53"/>
      <c r="DP661" s="53"/>
      <c r="DQ661" s="53"/>
      <c r="DR661" s="53"/>
      <c r="DS661" s="53"/>
      <c r="DT661" s="53"/>
      <c r="DU661" s="53"/>
      <c r="DV661" s="53"/>
      <c r="DW661" s="53"/>
      <c r="DX661" s="53"/>
      <c r="DY661" s="53"/>
      <c r="DZ661" s="53"/>
      <c r="EA661" s="53"/>
      <c r="EB661" s="53"/>
      <c r="EC661" s="53"/>
      <c r="ED661" s="53"/>
      <c r="EE661" s="53"/>
      <c r="EF661" s="53"/>
      <c r="EG661" s="53"/>
      <c r="EH661" s="53"/>
      <c r="EI661" s="53"/>
      <c r="EJ661" s="53"/>
      <c r="EK661" s="53"/>
      <c r="EL661" s="53"/>
      <c r="EM661" s="53"/>
      <c r="EN661" s="53"/>
      <c r="EO661" s="53"/>
      <c r="EP661" s="53"/>
      <c r="EQ661" s="53"/>
      <c r="ER661" s="53"/>
      <c r="ES661" s="53"/>
      <c r="ET661" s="53"/>
      <c r="EU661" s="53"/>
      <c r="EV661" s="53"/>
      <c r="EW661" s="53"/>
      <c r="EX661" s="53"/>
      <c r="EY661" s="53"/>
      <c r="EZ661" s="53"/>
      <c r="FA661" s="53"/>
    </row>
    <row r="662" customFormat="1" spans="1:157">
      <c r="A662" s="53"/>
      <c r="B662" s="57" t="s">
        <v>16</v>
      </c>
      <c r="C662" s="57" t="s">
        <v>1793</v>
      </c>
      <c r="D662" s="57" t="s">
        <v>27</v>
      </c>
      <c r="E662" s="57" t="s">
        <v>1794</v>
      </c>
      <c r="F662" s="57" t="s">
        <v>1795</v>
      </c>
      <c r="G662" s="59" t="s">
        <v>25</v>
      </c>
      <c r="H662" s="59">
        <v>1</v>
      </c>
      <c r="I662" s="66">
        <v>536.422458</v>
      </c>
      <c r="J662" s="66">
        <f>I662*22.47%+I662</f>
        <v>656.9565843126</v>
      </c>
      <c r="K662" s="66">
        <f>J662*H662</f>
        <v>656.9565843126</v>
      </c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  <c r="AA662" s="53"/>
      <c r="AB662" s="53"/>
      <c r="AC662" s="53"/>
      <c r="AD662" s="53"/>
      <c r="AE662" s="53"/>
      <c r="AF662" s="53"/>
      <c r="AG662" s="53"/>
      <c r="AH662" s="53"/>
      <c r="AI662" s="53"/>
      <c r="AJ662" s="53"/>
      <c r="AK662" s="53"/>
      <c r="AL662" s="53"/>
      <c r="AM662" s="53"/>
      <c r="AN662" s="53"/>
      <c r="AO662" s="53"/>
      <c r="AP662" s="53"/>
      <c r="AQ662" s="53"/>
      <c r="AR662" s="53"/>
      <c r="AS662" s="53"/>
      <c r="AT662" s="53"/>
      <c r="AU662" s="53"/>
      <c r="AV662" s="53"/>
      <c r="AW662" s="53"/>
      <c r="AX662" s="53"/>
      <c r="AY662" s="53"/>
      <c r="AZ662" s="53"/>
      <c r="BA662" s="53"/>
      <c r="BB662" s="53"/>
      <c r="BC662" s="53"/>
      <c r="BD662" s="53"/>
      <c r="BE662" s="53"/>
      <c r="BF662" s="53"/>
      <c r="BG662" s="53"/>
      <c r="BH662" s="53"/>
      <c r="BI662" s="53"/>
      <c r="BJ662" s="53"/>
      <c r="BK662" s="53"/>
      <c r="BL662" s="53"/>
      <c r="BM662" s="53"/>
      <c r="BN662" s="53"/>
      <c r="BO662" s="53"/>
      <c r="BP662" s="53"/>
      <c r="BQ662" s="53"/>
      <c r="BR662" s="53"/>
      <c r="BS662" s="53"/>
      <c r="BT662" s="53"/>
      <c r="BU662" s="53"/>
      <c r="BV662" s="53"/>
      <c r="BW662" s="53"/>
      <c r="BX662" s="53"/>
      <c r="BY662" s="53"/>
      <c r="BZ662" s="53"/>
      <c r="CA662" s="53"/>
      <c r="CB662" s="53"/>
      <c r="CC662" s="53"/>
      <c r="CD662" s="53"/>
      <c r="CE662" s="53"/>
      <c r="CF662" s="53"/>
      <c r="CG662" s="53"/>
      <c r="CH662" s="53"/>
      <c r="CI662" s="53"/>
      <c r="CJ662" s="53"/>
      <c r="CK662" s="53"/>
      <c r="CL662" s="53"/>
      <c r="CM662" s="53"/>
      <c r="CN662" s="53"/>
      <c r="CO662" s="53"/>
      <c r="CP662" s="53"/>
      <c r="CQ662" s="53"/>
      <c r="CR662" s="53"/>
      <c r="CS662" s="53"/>
      <c r="CT662" s="53"/>
      <c r="CU662" s="53"/>
      <c r="CV662" s="53"/>
      <c r="CW662" s="53"/>
      <c r="CX662" s="53"/>
      <c r="CY662" s="53"/>
      <c r="CZ662" s="53"/>
      <c r="DA662" s="53"/>
      <c r="DB662" s="53"/>
      <c r="DC662" s="53"/>
      <c r="DD662" s="53"/>
      <c r="DE662" s="53"/>
      <c r="DF662" s="53"/>
      <c r="DG662" s="53"/>
      <c r="DH662" s="53"/>
      <c r="DI662" s="53"/>
      <c r="DJ662" s="53"/>
      <c r="DK662" s="53"/>
      <c r="DL662" s="53"/>
      <c r="DM662" s="53"/>
      <c r="DN662" s="53"/>
      <c r="DO662" s="53"/>
      <c r="DP662" s="53"/>
      <c r="DQ662" s="53"/>
      <c r="DR662" s="53"/>
      <c r="DS662" s="53"/>
      <c r="DT662" s="53"/>
      <c r="DU662" s="53"/>
      <c r="DV662" s="53"/>
      <c r="DW662" s="53"/>
      <c r="DX662" s="53"/>
      <c r="DY662" s="53"/>
      <c r="DZ662" s="53"/>
      <c r="EA662" s="53"/>
      <c r="EB662" s="53"/>
      <c r="EC662" s="53"/>
      <c r="ED662" s="53"/>
      <c r="EE662" s="53"/>
      <c r="EF662" s="53"/>
      <c r="EG662" s="53"/>
      <c r="EH662" s="53"/>
      <c r="EI662" s="53"/>
      <c r="EJ662" s="53"/>
      <c r="EK662" s="53"/>
      <c r="EL662" s="53"/>
      <c r="EM662" s="53"/>
      <c r="EN662" s="53"/>
      <c r="EO662" s="53"/>
      <c r="EP662" s="53"/>
      <c r="EQ662" s="53"/>
      <c r="ER662" s="53"/>
      <c r="ES662" s="53"/>
      <c r="ET662" s="53"/>
      <c r="EU662" s="53"/>
      <c r="EV662" s="53"/>
      <c r="EW662" s="53"/>
      <c r="EX662" s="53"/>
      <c r="EY662" s="53"/>
      <c r="EZ662" s="53"/>
      <c r="FA662" s="53"/>
    </row>
    <row r="663" customFormat="1" spans="1:157">
      <c r="A663" s="53"/>
      <c r="B663" s="57" t="s">
        <v>16</v>
      </c>
      <c r="C663" s="57" t="s">
        <v>1796</v>
      </c>
      <c r="D663" s="57" t="s">
        <v>14</v>
      </c>
      <c r="E663" s="58" t="s">
        <v>1797</v>
      </c>
      <c r="F663" s="57" t="s">
        <v>1798</v>
      </c>
      <c r="G663" s="59" t="s">
        <v>25</v>
      </c>
      <c r="H663" s="59">
        <v>2</v>
      </c>
      <c r="I663" s="66">
        <v>49.96</v>
      </c>
      <c r="J663" s="66">
        <v>61.18</v>
      </c>
      <c r="K663" s="66">
        <v>122.36</v>
      </c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  <c r="AA663" s="53"/>
      <c r="AB663" s="53"/>
      <c r="AC663" s="53"/>
      <c r="AD663" s="53"/>
      <c r="AE663" s="53"/>
      <c r="AF663" s="53"/>
      <c r="AG663" s="53"/>
      <c r="AH663" s="53"/>
      <c r="AI663" s="53"/>
      <c r="AJ663" s="53"/>
      <c r="AK663" s="53"/>
      <c r="AL663" s="53"/>
      <c r="AM663" s="53"/>
      <c r="AN663" s="53"/>
      <c r="AO663" s="53"/>
      <c r="AP663" s="53"/>
      <c r="AQ663" s="53"/>
      <c r="AR663" s="53"/>
      <c r="AS663" s="53"/>
      <c r="AT663" s="53"/>
      <c r="AU663" s="53"/>
      <c r="AV663" s="53"/>
      <c r="AW663" s="53"/>
      <c r="AX663" s="53"/>
      <c r="AY663" s="53"/>
      <c r="AZ663" s="53"/>
      <c r="BA663" s="53"/>
      <c r="BB663" s="53"/>
      <c r="BC663" s="53"/>
      <c r="BD663" s="53"/>
      <c r="BE663" s="53"/>
      <c r="BF663" s="53"/>
      <c r="BG663" s="53"/>
      <c r="BH663" s="53"/>
      <c r="BI663" s="53"/>
      <c r="BJ663" s="53"/>
      <c r="BK663" s="53"/>
      <c r="BL663" s="53"/>
      <c r="BM663" s="53"/>
      <c r="BN663" s="53"/>
      <c r="BO663" s="53"/>
      <c r="BP663" s="53"/>
      <c r="BQ663" s="53"/>
      <c r="BR663" s="53"/>
      <c r="BS663" s="53"/>
      <c r="BT663" s="53"/>
      <c r="BU663" s="53"/>
      <c r="BV663" s="53"/>
      <c r="BW663" s="53"/>
      <c r="BX663" s="53"/>
      <c r="BY663" s="53"/>
      <c r="BZ663" s="53"/>
      <c r="CA663" s="53"/>
      <c r="CB663" s="53"/>
      <c r="CC663" s="53"/>
      <c r="CD663" s="53"/>
      <c r="CE663" s="53"/>
      <c r="CF663" s="53"/>
      <c r="CG663" s="53"/>
      <c r="CH663" s="53"/>
      <c r="CI663" s="53"/>
      <c r="CJ663" s="53"/>
      <c r="CK663" s="53"/>
      <c r="CL663" s="53"/>
      <c r="CM663" s="53"/>
      <c r="CN663" s="53"/>
      <c r="CO663" s="53"/>
      <c r="CP663" s="53"/>
      <c r="CQ663" s="53"/>
      <c r="CR663" s="53"/>
      <c r="CS663" s="53"/>
      <c r="CT663" s="53"/>
      <c r="CU663" s="53"/>
      <c r="CV663" s="53"/>
      <c r="CW663" s="53"/>
      <c r="CX663" s="53"/>
      <c r="CY663" s="53"/>
      <c r="CZ663" s="53"/>
      <c r="DA663" s="53"/>
      <c r="DB663" s="53"/>
      <c r="DC663" s="53"/>
      <c r="DD663" s="53"/>
      <c r="DE663" s="53"/>
      <c r="DF663" s="53"/>
      <c r="DG663" s="53"/>
      <c r="DH663" s="53"/>
      <c r="DI663" s="53"/>
      <c r="DJ663" s="53"/>
      <c r="DK663" s="53"/>
      <c r="DL663" s="53"/>
      <c r="DM663" s="53"/>
      <c r="DN663" s="53"/>
      <c r="DO663" s="53"/>
      <c r="DP663" s="53"/>
      <c r="DQ663" s="53"/>
      <c r="DR663" s="53"/>
      <c r="DS663" s="53"/>
      <c r="DT663" s="53"/>
      <c r="DU663" s="53"/>
      <c r="DV663" s="53"/>
      <c r="DW663" s="53"/>
      <c r="DX663" s="53"/>
      <c r="DY663" s="53"/>
      <c r="DZ663" s="53"/>
      <c r="EA663" s="53"/>
      <c r="EB663" s="53"/>
      <c r="EC663" s="53"/>
      <c r="ED663" s="53"/>
      <c r="EE663" s="53"/>
      <c r="EF663" s="53"/>
      <c r="EG663" s="53"/>
      <c r="EH663" s="53"/>
      <c r="EI663" s="53"/>
      <c r="EJ663" s="53"/>
      <c r="EK663" s="53"/>
      <c r="EL663" s="53"/>
      <c r="EM663" s="53"/>
      <c r="EN663" s="53"/>
      <c r="EO663" s="53"/>
      <c r="EP663" s="53"/>
      <c r="EQ663" s="53"/>
      <c r="ER663" s="53"/>
      <c r="ES663" s="53"/>
      <c r="ET663" s="53"/>
      <c r="EU663" s="53"/>
      <c r="EV663" s="53"/>
      <c r="EW663" s="53"/>
      <c r="EX663" s="53"/>
      <c r="EY663" s="53"/>
      <c r="EZ663" s="53"/>
      <c r="FA663" s="53"/>
    </row>
    <row r="664" customFormat="1" spans="1:157">
      <c r="A664" s="53"/>
      <c r="B664" s="57" t="s">
        <v>16</v>
      </c>
      <c r="C664" s="57" t="s">
        <v>1799</v>
      </c>
      <c r="D664" s="57" t="s">
        <v>14</v>
      </c>
      <c r="E664" s="58" t="s">
        <v>1800</v>
      </c>
      <c r="F664" s="57" t="s">
        <v>1801</v>
      </c>
      <c r="G664" s="59" t="s">
        <v>32</v>
      </c>
      <c r="H664" s="59">
        <v>53</v>
      </c>
      <c r="I664" s="66">
        <v>37.2</v>
      </c>
      <c r="J664" s="66">
        <v>45.55</v>
      </c>
      <c r="K664" s="66">
        <v>2414.15</v>
      </c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  <c r="AA664" s="53"/>
      <c r="AB664" s="53"/>
      <c r="AC664" s="53"/>
      <c r="AD664" s="53"/>
      <c r="AE664" s="53"/>
      <c r="AF664" s="53"/>
      <c r="AG664" s="53"/>
      <c r="AH664" s="53"/>
      <c r="AI664" s="53"/>
      <c r="AJ664" s="53"/>
      <c r="AK664" s="53"/>
      <c r="AL664" s="53"/>
      <c r="AM664" s="53"/>
      <c r="AN664" s="53"/>
      <c r="AO664" s="53"/>
      <c r="AP664" s="53"/>
      <c r="AQ664" s="53"/>
      <c r="AR664" s="53"/>
      <c r="AS664" s="53"/>
      <c r="AT664" s="53"/>
      <c r="AU664" s="53"/>
      <c r="AV664" s="53"/>
      <c r="AW664" s="53"/>
      <c r="AX664" s="53"/>
      <c r="AY664" s="53"/>
      <c r="AZ664" s="53"/>
      <c r="BA664" s="53"/>
      <c r="BB664" s="53"/>
      <c r="BC664" s="53"/>
      <c r="BD664" s="53"/>
      <c r="BE664" s="53"/>
      <c r="BF664" s="53"/>
      <c r="BG664" s="53"/>
      <c r="BH664" s="53"/>
      <c r="BI664" s="53"/>
      <c r="BJ664" s="53"/>
      <c r="BK664" s="53"/>
      <c r="BL664" s="53"/>
      <c r="BM664" s="53"/>
      <c r="BN664" s="53"/>
      <c r="BO664" s="53"/>
      <c r="BP664" s="53"/>
      <c r="BQ664" s="53"/>
      <c r="BR664" s="53"/>
      <c r="BS664" s="53"/>
      <c r="BT664" s="53"/>
      <c r="BU664" s="53"/>
      <c r="BV664" s="53"/>
      <c r="BW664" s="53"/>
      <c r="BX664" s="53"/>
      <c r="BY664" s="53"/>
      <c r="BZ664" s="53"/>
      <c r="CA664" s="53"/>
      <c r="CB664" s="53"/>
      <c r="CC664" s="53"/>
      <c r="CD664" s="53"/>
      <c r="CE664" s="53"/>
      <c r="CF664" s="53"/>
      <c r="CG664" s="53"/>
      <c r="CH664" s="53"/>
      <c r="CI664" s="53"/>
      <c r="CJ664" s="53"/>
      <c r="CK664" s="53"/>
      <c r="CL664" s="53"/>
      <c r="CM664" s="53"/>
      <c r="CN664" s="53"/>
      <c r="CO664" s="53"/>
      <c r="CP664" s="53"/>
      <c r="CQ664" s="53"/>
      <c r="CR664" s="53"/>
      <c r="CS664" s="53"/>
      <c r="CT664" s="53"/>
      <c r="CU664" s="53"/>
      <c r="CV664" s="53"/>
      <c r="CW664" s="53"/>
      <c r="CX664" s="53"/>
      <c r="CY664" s="53"/>
      <c r="CZ664" s="53"/>
      <c r="DA664" s="53"/>
      <c r="DB664" s="53"/>
      <c r="DC664" s="53"/>
      <c r="DD664" s="53"/>
      <c r="DE664" s="53"/>
      <c r="DF664" s="53"/>
      <c r="DG664" s="53"/>
      <c r="DH664" s="53"/>
      <c r="DI664" s="53"/>
      <c r="DJ664" s="53"/>
      <c r="DK664" s="53"/>
      <c r="DL664" s="53"/>
      <c r="DM664" s="53"/>
      <c r="DN664" s="53"/>
      <c r="DO664" s="53"/>
      <c r="DP664" s="53"/>
      <c r="DQ664" s="53"/>
      <c r="DR664" s="53"/>
      <c r="DS664" s="53"/>
      <c r="DT664" s="53"/>
      <c r="DU664" s="53"/>
      <c r="DV664" s="53"/>
      <c r="DW664" s="53"/>
      <c r="DX664" s="53"/>
      <c r="DY664" s="53"/>
      <c r="DZ664" s="53"/>
      <c r="EA664" s="53"/>
      <c r="EB664" s="53"/>
      <c r="EC664" s="53"/>
      <c r="ED664" s="53"/>
      <c r="EE664" s="53"/>
      <c r="EF664" s="53"/>
      <c r="EG664" s="53"/>
      <c r="EH664" s="53"/>
      <c r="EI664" s="53"/>
      <c r="EJ664" s="53"/>
      <c r="EK664" s="53"/>
      <c r="EL664" s="53"/>
      <c r="EM664" s="53"/>
      <c r="EN664" s="53"/>
      <c r="EO664" s="53"/>
      <c r="EP664" s="53"/>
      <c r="EQ664" s="53"/>
      <c r="ER664" s="53"/>
      <c r="ES664" s="53"/>
      <c r="ET664" s="53"/>
      <c r="EU664" s="53"/>
      <c r="EV664" s="53"/>
      <c r="EW664" s="53"/>
      <c r="EX664" s="53"/>
      <c r="EY664" s="53"/>
      <c r="EZ664" s="53"/>
      <c r="FA664" s="53"/>
    </row>
    <row r="665" customFormat="1" spans="1:157">
      <c r="A665" s="53"/>
      <c r="B665" s="57" t="s">
        <v>16</v>
      </c>
      <c r="C665" s="57" t="s">
        <v>1802</v>
      </c>
      <c r="D665" s="57" t="s">
        <v>14</v>
      </c>
      <c r="E665" s="58" t="s">
        <v>1803</v>
      </c>
      <c r="F665" s="57" t="s">
        <v>1804</v>
      </c>
      <c r="G665" s="59" t="s">
        <v>25</v>
      </c>
      <c r="H665" s="59">
        <v>1</v>
      </c>
      <c r="I665" s="66">
        <v>41.66</v>
      </c>
      <c r="J665" s="66">
        <v>51.02</v>
      </c>
      <c r="K665" s="66">
        <v>51.02</v>
      </c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  <c r="AA665" s="53"/>
      <c r="AB665" s="53"/>
      <c r="AC665" s="53"/>
      <c r="AD665" s="53"/>
      <c r="AE665" s="53"/>
      <c r="AF665" s="53"/>
      <c r="AG665" s="53"/>
      <c r="AH665" s="53"/>
      <c r="AI665" s="53"/>
      <c r="AJ665" s="53"/>
      <c r="AK665" s="53"/>
      <c r="AL665" s="53"/>
      <c r="AM665" s="53"/>
      <c r="AN665" s="53"/>
      <c r="AO665" s="53"/>
      <c r="AP665" s="53"/>
      <c r="AQ665" s="53"/>
      <c r="AR665" s="53"/>
      <c r="AS665" s="53"/>
      <c r="AT665" s="53"/>
      <c r="AU665" s="53"/>
      <c r="AV665" s="53"/>
      <c r="AW665" s="53"/>
      <c r="AX665" s="53"/>
      <c r="AY665" s="53"/>
      <c r="AZ665" s="53"/>
      <c r="BA665" s="53"/>
      <c r="BB665" s="53"/>
      <c r="BC665" s="53"/>
      <c r="BD665" s="53"/>
      <c r="BE665" s="53"/>
      <c r="BF665" s="53"/>
      <c r="BG665" s="53"/>
      <c r="BH665" s="53"/>
      <c r="BI665" s="53"/>
      <c r="BJ665" s="53"/>
      <c r="BK665" s="53"/>
      <c r="BL665" s="53"/>
      <c r="BM665" s="53"/>
      <c r="BN665" s="53"/>
      <c r="BO665" s="53"/>
      <c r="BP665" s="53"/>
      <c r="BQ665" s="53"/>
      <c r="BR665" s="53"/>
      <c r="BS665" s="53"/>
      <c r="BT665" s="53"/>
      <c r="BU665" s="53"/>
      <c r="BV665" s="53"/>
      <c r="BW665" s="53"/>
      <c r="BX665" s="53"/>
      <c r="BY665" s="53"/>
      <c r="BZ665" s="53"/>
      <c r="CA665" s="53"/>
      <c r="CB665" s="53"/>
      <c r="CC665" s="53"/>
      <c r="CD665" s="53"/>
      <c r="CE665" s="53"/>
      <c r="CF665" s="53"/>
      <c r="CG665" s="53"/>
      <c r="CH665" s="53"/>
      <c r="CI665" s="53"/>
      <c r="CJ665" s="53"/>
      <c r="CK665" s="53"/>
      <c r="CL665" s="53"/>
      <c r="CM665" s="53"/>
      <c r="CN665" s="53"/>
      <c r="CO665" s="53"/>
      <c r="CP665" s="53"/>
      <c r="CQ665" s="53"/>
      <c r="CR665" s="53"/>
      <c r="CS665" s="53"/>
      <c r="CT665" s="53"/>
      <c r="CU665" s="53"/>
      <c r="CV665" s="53"/>
      <c r="CW665" s="53"/>
      <c r="CX665" s="53"/>
      <c r="CY665" s="53"/>
      <c r="CZ665" s="53"/>
      <c r="DA665" s="53"/>
      <c r="DB665" s="53"/>
      <c r="DC665" s="53"/>
      <c r="DD665" s="53"/>
      <c r="DE665" s="53"/>
      <c r="DF665" s="53"/>
      <c r="DG665" s="53"/>
      <c r="DH665" s="53"/>
      <c r="DI665" s="53"/>
      <c r="DJ665" s="53"/>
      <c r="DK665" s="53"/>
      <c r="DL665" s="53"/>
      <c r="DM665" s="53"/>
      <c r="DN665" s="53"/>
      <c r="DO665" s="53"/>
      <c r="DP665" s="53"/>
      <c r="DQ665" s="53"/>
      <c r="DR665" s="53"/>
      <c r="DS665" s="53"/>
      <c r="DT665" s="53"/>
      <c r="DU665" s="53"/>
      <c r="DV665" s="53"/>
      <c r="DW665" s="53"/>
      <c r="DX665" s="53"/>
      <c r="DY665" s="53"/>
      <c r="DZ665" s="53"/>
      <c r="EA665" s="53"/>
      <c r="EB665" s="53"/>
      <c r="EC665" s="53"/>
      <c r="ED665" s="53"/>
      <c r="EE665" s="53"/>
      <c r="EF665" s="53"/>
      <c r="EG665" s="53"/>
      <c r="EH665" s="53"/>
      <c r="EI665" s="53"/>
      <c r="EJ665" s="53"/>
      <c r="EK665" s="53"/>
      <c r="EL665" s="53"/>
      <c r="EM665" s="53"/>
      <c r="EN665" s="53"/>
      <c r="EO665" s="53"/>
      <c r="EP665" s="53"/>
      <c r="EQ665" s="53"/>
      <c r="ER665" s="53"/>
      <c r="ES665" s="53"/>
      <c r="ET665" s="53"/>
      <c r="EU665" s="53"/>
      <c r="EV665" s="53"/>
      <c r="EW665" s="53"/>
      <c r="EX665" s="53"/>
      <c r="EY665" s="53"/>
      <c r="EZ665" s="53"/>
      <c r="FA665" s="53"/>
    </row>
    <row r="666" customFormat="1" spans="1:157">
      <c r="A666" s="53"/>
      <c r="B666" s="57" t="s">
        <v>16</v>
      </c>
      <c r="C666" s="57" t="s">
        <v>1805</v>
      </c>
      <c r="D666" s="57" t="s">
        <v>27</v>
      </c>
      <c r="E666" s="57" t="s">
        <v>1806</v>
      </c>
      <c r="F666" s="57" t="s">
        <v>1807</v>
      </c>
      <c r="G666" s="59" t="s">
        <v>25</v>
      </c>
      <c r="H666" s="59">
        <v>1</v>
      </c>
      <c r="I666" s="66">
        <v>12.944646</v>
      </c>
      <c r="J666" s="66">
        <f>I666*22.47%+I666</f>
        <v>15.8533079562</v>
      </c>
      <c r="K666" s="66">
        <f>J666*H666</f>
        <v>15.8533079562</v>
      </c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  <c r="AA666" s="53"/>
      <c r="AB666" s="53"/>
      <c r="AC666" s="53"/>
      <c r="AD666" s="53"/>
      <c r="AE666" s="53"/>
      <c r="AF666" s="53"/>
      <c r="AG666" s="53"/>
      <c r="AH666" s="53"/>
      <c r="AI666" s="53"/>
      <c r="AJ666" s="53"/>
      <c r="AK666" s="53"/>
      <c r="AL666" s="53"/>
      <c r="AM666" s="53"/>
      <c r="AN666" s="53"/>
      <c r="AO666" s="53"/>
      <c r="AP666" s="53"/>
      <c r="AQ666" s="53"/>
      <c r="AR666" s="53"/>
      <c r="AS666" s="53"/>
      <c r="AT666" s="53"/>
      <c r="AU666" s="53"/>
      <c r="AV666" s="53"/>
      <c r="AW666" s="53"/>
      <c r="AX666" s="53"/>
      <c r="AY666" s="53"/>
      <c r="AZ666" s="53"/>
      <c r="BA666" s="53"/>
      <c r="BB666" s="53"/>
      <c r="BC666" s="53"/>
      <c r="BD666" s="53"/>
      <c r="BE666" s="53"/>
      <c r="BF666" s="53"/>
      <c r="BG666" s="53"/>
      <c r="BH666" s="53"/>
      <c r="BI666" s="53"/>
      <c r="BJ666" s="53"/>
      <c r="BK666" s="53"/>
      <c r="BL666" s="53"/>
      <c r="BM666" s="53"/>
      <c r="BN666" s="53"/>
      <c r="BO666" s="53"/>
      <c r="BP666" s="53"/>
      <c r="BQ666" s="53"/>
      <c r="BR666" s="53"/>
      <c r="BS666" s="53"/>
      <c r="BT666" s="53"/>
      <c r="BU666" s="53"/>
      <c r="BV666" s="53"/>
      <c r="BW666" s="53"/>
      <c r="BX666" s="53"/>
      <c r="BY666" s="53"/>
      <c r="BZ666" s="53"/>
      <c r="CA666" s="53"/>
      <c r="CB666" s="53"/>
      <c r="CC666" s="53"/>
      <c r="CD666" s="53"/>
      <c r="CE666" s="53"/>
      <c r="CF666" s="53"/>
      <c r="CG666" s="53"/>
      <c r="CH666" s="53"/>
      <c r="CI666" s="53"/>
      <c r="CJ666" s="53"/>
      <c r="CK666" s="53"/>
      <c r="CL666" s="53"/>
      <c r="CM666" s="53"/>
      <c r="CN666" s="53"/>
      <c r="CO666" s="53"/>
      <c r="CP666" s="53"/>
      <c r="CQ666" s="53"/>
      <c r="CR666" s="53"/>
      <c r="CS666" s="53"/>
      <c r="CT666" s="53"/>
      <c r="CU666" s="53"/>
      <c r="CV666" s="53"/>
      <c r="CW666" s="53"/>
      <c r="CX666" s="53"/>
      <c r="CY666" s="53"/>
      <c r="CZ666" s="53"/>
      <c r="DA666" s="53"/>
      <c r="DB666" s="53"/>
      <c r="DC666" s="53"/>
      <c r="DD666" s="53"/>
      <c r="DE666" s="53"/>
      <c r="DF666" s="53"/>
      <c r="DG666" s="53"/>
      <c r="DH666" s="53"/>
      <c r="DI666" s="53"/>
      <c r="DJ666" s="53"/>
      <c r="DK666" s="53"/>
      <c r="DL666" s="53"/>
      <c r="DM666" s="53"/>
      <c r="DN666" s="53"/>
      <c r="DO666" s="53"/>
      <c r="DP666" s="53"/>
      <c r="DQ666" s="53"/>
      <c r="DR666" s="53"/>
      <c r="DS666" s="53"/>
      <c r="DT666" s="53"/>
      <c r="DU666" s="53"/>
      <c r="DV666" s="53"/>
      <c r="DW666" s="53"/>
      <c r="DX666" s="53"/>
      <c r="DY666" s="53"/>
      <c r="DZ666" s="53"/>
      <c r="EA666" s="53"/>
      <c r="EB666" s="53"/>
      <c r="EC666" s="53"/>
      <c r="ED666" s="53"/>
      <c r="EE666" s="53"/>
      <c r="EF666" s="53"/>
      <c r="EG666" s="53"/>
      <c r="EH666" s="53"/>
      <c r="EI666" s="53"/>
      <c r="EJ666" s="53"/>
      <c r="EK666" s="53"/>
      <c r="EL666" s="53"/>
      <c r="EM666" s="53"/>
      <c r="EN666" s="53"/>
      <c r="EO666" s="53"/>
      <c r="EP666" s="53"/>
      <c r="EQ666" s="53"/>
      <c r="ER666" s="53"/>
      <c r="ES666" s="53"/>
      <c r="ET666" s="53"/>
      <c r="EU666" s="53"/>
      <c r="EV666" s="53"/>
      <c r="EW666" s="53"/>
      <c r="EX666" s="53"/>
      <c r="EY666" s="53"/>
      <c r="EZ666" s="53"/>
      <c r="FA666" s="53"/>
    </row>
    <row r="667" customFormat="1" spans="1:157">
      <c r="A667" s="53"/>
      <c r="B667" s="57" t="s">
        <v>16</v>
      </c>
      <c r="C667" s="57" t="s">
        <v>1808</v>
      </c>
      <c r="D667" s="57" t="s">
        <v>14</v>
      </c>
      <c r="E667" s="58" t="s">
        <v>1809</v>
      </c>
      <c r="F667" s="57" t="s">
        <v>1810</v>
      </c>
      <c r="G667" s="59" t="s">
        <v>25</v>
      </c>
      <c r="H667" s="59">
        <v>8</v>
      </c>
      <c r="I667" s="66">
        <v>22.09</v>
      </c>
      <c r="J667" s="66">
        <v>27.05</v>
      </c>
      <c r="K667" s="66">
        <v>216.4</v>
      </c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  <c r="AA667" s="53"/>
      <c r="AB667" s="53"/>
      <c r="AC667" s="53"/>
      <c r="AD667" s="53"/>
      <c r="AE667" s="53"/>
      <c r="AF667" s="53"/>
      <c r="AG667" s="53"/>
      <c r="AH667" s="53"/>
      <c r="AI667" s="53"/>
      <c r="AJ667" s="53"/>
      <c r="AK667" s="53"/>
      <c r="AL667" s="53"/>
      <c r="AM667" s="53"/>
      <c r="AN667" s="53"/>
      <c r="AO667" s="53"/>
      <c r="AP667" s="53"/>
      <c r="AQ667" s="53"/>
      <c r="AR667" s="53"/>
      <c r="AS667" s="53"/>
      <c r="AT667" s="53"/>
      <c r="AU667" s="53"/>
      <c r="AV667" s="53"/>
      <c r="AW667" s="53"/>
      <c r="AX667" s="53"/>
      <c r="AY667" s="53"/>
      <c r="AZ667" s="53"/>
      <c r="BA667" s="53"/>
      <c r="BB667" s="53"/>
      <c r="BC667" s="53"/>
      <c r="BD667" s="53"/>
      <c r="BE667" s="53"/>
      <c r="BF667" s="53"/>
      <c r="BG667" s="53"/>
      <c r="BH667" s="53"/>
      <c r="BI667" s="53"/>
      <c r="BJ667" s="53"/>
      <c r="BK667" s="53"/>
      <c r="BL667" s="53"/>
      <c r="BM667" s="53"/>
      <c r="BN667" s="53"/>
      <c r="BO667" s="53"/>
      <c r="BP667" s="53"/>
      <c r="BQ667" s="53"/>
      <c r="BR667" s="53"/>
      <c r="BS667" s="53"/>
      <c r="BT667" s="53"/>
      <c r="BU667" s="53"/>
      <c r="BV667" s="53"/>
      <c r="BW667" s="53"/>
      <c r="BX667" s="53"/>
      <c r="BY667" s="53"/>
      <c r="BZ667" s="53"/>
      <c r="CA667" s="53"/>
      <c r="CB667" s="53"/>
      <c r="CC667" s="53"/>
      <c r="CD667" s="53"/>
      <c r="CE667" s="53"/>
      <c r="CF667" s="53"/>
      <c r="CG667" s="53"/>
      <c r="CH667" s="53"/>
      <c r="CI667" s="53"/>
      <c r="CJ667" s="53"/>
      <c r="CK667" s="53"/>
      <c r="CL667" s="53"/>
      <c r="CM667" s="53"/>
      <c r="CN667" s="53"/>
      <c r="CO667" s="53"/>
      <c r="CP667" s="53"/>
      <c r="CQ667" s="53"/>
      <c r="CR667" s="53"/>
      <c r="CS667" s="53"/>
      <c r="CT667" s="53"/>
      <c r="CU667" s="53"/>
      <c r="CV667" s="53"/>
      <c r="CW667" s="53"/>
      <c r="CX667" s="53"/>
      <c r="CY667" s="53"/>
      <c r="CZ667" s="53"/>
      <c r="DA667" s="53"/>
      <c r="DB667" s="53"/>
      <c r="DC667" s="53"/>
      <c r="DD667" s="53"/>
      <c r="DE667" s="53"/>
      <c r="DF667" s="53"/>
      <c r="DG667" s="53"/>
      <c r="DH667" s="53"/>
      <c r="DI667" s="53"/>
      <c r="DJ667" s="53"/>
      <c r="DK667" s="53"/>
      <c r="DL667" s="53"/>
      <c r="DM667" s="53"/>
      <c r="DN667" s="53"/>
      <c r="DO667" s="53"/>
      <c r="DP667" s="53"/>
      <c r="DQ667" s="53"/>
      <c r="DR667" s="53"/>
      <c r="DS667" s="53"/>
      <c r="DT667" s="53"/>
      <c r="DU667" s="53"/>
      <c r="DV667" s="53"/>
      <c r="DW667" s="53"/>
      <c r="DX667" s="53"/>
      <c r="DY667" s="53"/>
      <c r="DZ667" s="53"/>
      <c r="EA667" s="53"/>
      <c r="EB667" s="53"/>
      <c r="EC667" s="53"/>
      <c r="ED667" s="53"/>
      <c r="EE667" s="53"/>
      <c r="EF667" s="53"/>
      <c r="EG667" s="53"/>
      <c r="EH667" s="53"/>
      <c r="EI667" s="53"/>
      <c r="EJ667" s="53"/>
      <c r="EK667" s="53"/>
      <c r="EL667" s="53"/>
      <c r="EM667" s="53"/>
      <c r="EN667" s="53"/>
      <c r="EO667" s="53"/>
      <c r="EP667" s="53"/>
      <c r="EQ667" s="53"/>
      <c r="ER667" s="53"/>
      <c r="ES667" s="53"/>
      <c r="ET667" s="53"/>
      <c r="EU667" s="53"/>
      <c r="EV667" s="53"/>
      <c r="EW667" s="53"/>
      <c r="EX667" s="53"/>
      <c r="EY667" s="53"/>
      <c r="EZ667" s="53"/>
      <c r="FA667" s="53"/>
    </row>
    <row r="668" customFormat="1" spans="1:157">
      <c r="A668" s="53"/>
      <c r="B668" s="57" t="s">
        <v>16</v>
      </c>
      <c r="C668" s="57" t="s">
        <v>1811</v>
      </c>
      <c r="D668" s="57" t="s">
        <v>27</v>
      </c>
      <c r="E668" s="57" t="s">
        <v>1812</v>
      </c>
      <c r="F668" s="57" t="s">
        <v>1813</v>
      </c>
      <c r="G668" s="59" t="s">
        <v>25</v>
      </c>
      <c r="H668" s="59">
        <v>4</v>
      </c>
      <c r="I668" s="66">
        <v>24.478818</v>
      </c>
      <c r="J668" s="66">
        <f>I668*22.47%+I668</f>
        <v>29.9792084046</v>
      </c>
      <c r="K668" s="66">
        <f>J668*H668</f>
        <v>119.9168336184</v>
      </c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  <c r="AA668" s="53"/>
      <c r="AB668" s="53"/>
      <c r="AC668" s="53"/>
      <c r="AD668" s="53"/>
      <c r="AE668" s="53"/>
      <c r="AF668" s="53"/>
      <c r="AG668" s="53"/>
      <c r="AH668" s="53"/>
      <c r="AI668" s="53"/>
      <c r="AJ668" s="53"/>
      <c r="AK668" s="53"/>
      <c r="AL668" s="53"/>
      <c r="AM668" s="53"/>
      <c r="AN668" s="53"/>
      <c r="AO668" s="53"/>
      <c r="AP668" s="53"/>
      <c r="AQ668" s="53"/>
      <c r="AR668" s="53"/>
      <c r="AS668" s="53"/>
      <c r="AT668" s="53"/>
      <c r="AU668" s="53"/>
      <c r="AV668" s="53"/>
      <c r="AW668" s="53"/>
      <c r="AX668" s="53"/>
      <c r="AY668" s="53"/>
      <c r="AZ668" s="53"/>
      <c r="BA668" s="53"/>
      <c r="BB668" s="53"/>
      <c r="BC668" s="53"/>
      <c r="BD668" s="53"/>
      <c r="BE668" s="53"/>
      <c r="BF668" s="53"/>
      <c r="BG668" s="53"/>
      <c r="BH668" s="53"/>
      <c r="BI668" s="53"/>
      <c r="BJ668" s="53"/>
      <c r="BK668" s="53"/>
      <c r="BL668" s="53"/>
      <c r="BM668" s="53"/>
      <c r="BN668" s="53"/>
      <c r="BO668" s="53"/>
      <c r="BP668" s="53"/>
      <c r="BQ668" s="53"/>
      <c r="BR668" s="53"/>
      <c r="BS668" s="53"/>
      <c r="BT668" s="53"/>
      <c r="BU668" s="53"/>
      <c r="BV668" s="53"/>
      <c r="BW668" s="53"/>
      <c r="BX668" s="53"/>
      <c r="BY668" s="53"/>
      <c r="BZ668" s="53"/>
      <c r="CA668" s="53"/>
      <c r="CB668" s="53"/>
      <c r="CC668" s="53"/>
      <c r="CD668" s="53"/>
      <c r="CE668" s="53"/>
      <c r="CF668" s="53"/>
      <c r="CG668" s="53"/>
      <c r="CH668" s="53"/>
      <c r="CI668" s="53"/>
      <c r="CJ668" s="53"/>
      <c r="CK668" s="53"/>
      <c r="CL668" s="53"/>
      <c r="CM668" s="53"/>
      <c r="CN668" s="53"/>
      <c r="CO668" s="53"/>
      <c r="CP668" s="53"/>
      <c r="CQ668" s="53"/>
      <c r="CR668" s="53"/>
      <c r="CS668" s="53"/>
      <c r="CT668" s="53"/>
      <c r="CU668" s="53"/>
      <c r="CV668" s="53"/>
      <c r="CW668" s="53"/>
      <c r="CX668" s="53"/>
      <c r="CY668" s="53"/>
      <c r="CZ668" s="53"/>
      <c r="DA668" s="53"/>
      <c r="DB668" s="53"/>
      <c r="DC668" s="53"/>
      <c r="DD668" s="53"/>
      <c r="DE668" s="53"/>
      <c r="DF668" s="53"/>
      <c r="DG668" s="53"/>
      <c r="DH668" s="53"/>
      <c r="DI668" s="53"/>
      <c r="DJ668" s="53"/>
      <c r="DK668" s="53"/>
      <c r="DL668" s="53"/>
      <c r="DM668" s="53"/>
      <c r="DN668" s="53"/>
      <c r="DO668" s="53"/>
      <c r="DP668" s="53"/>
      <c r="DQ668" s="53"/>
      <c r="DR668" s="53"/>
      <c r="DS668" s="53"/>
      <c r="DT668" s="53"/>
      <c r="DU668" s="53"/>
      <c r="DV668" s="53"/>
      <c r="DW668" s="53"/>
      <c r="DX668" s="53"/>
      <c r="DY668" s="53"/>
      <c r="DZ668" s="53"/>
      <c r="EA668" s="53"/>
      <c r="EB668" s="53"/>
      <c r="EC668" s="53"/>
      <c r="ED668" s="53"/>
      <c r="EE668" s="53"/>
      <c r="EF668" s="53"/>
      <c r="EG668" s="53"/>
      <c r="EH668" s="53"/>
      <c r="EI668" s="53"/>
      <c r="EJ668" s="53"/>
      <c r="EK668" s="53"/>
      <c r="EL668" s="53"/>
      <c r="EM668" s="53"/>
      <c r="EN668" s="53"/>
      <c r="EO668" s="53"/>
      <c r="EP668" s="53"/>
      <c r="EQ668" s="53"/>
      <c r="ER668" s="53"/>
      <c r="ES668" s="53"/>
      <c r="ET668" s="53"/>
      <c r="EU668" s="53"/>
      <c r="EV668" s="53"/>
      <c r="EW668" s="53"/>
      <c r="EX668" s="53"/>
      <c r="EY668" s="53"/>
      <c r="EZ668" s="53"/>
      <c r="FA668" s="53"/>
    </row>
    <row r="669" customFormat="1" spans="1:157">
      <c r="A669" s="53"/>
      <c r="B669" s="57" t="s">
        <v>16</v>
      </c>
      <c r="C669" s="57" t="s">
        <v>1814</v>
      </c>
      <c r="D669" s="57" t="s">
        <v>14</v>
      </c>
      <c r="E669" s="58" t="s">
        <v>1815</v>
      </c>
      <c r="F669" s="57" t="s">
        <v>1816</v>
      </c>
      <c r="G669" s="59" t="s">
        <v>25</v>
      </c>
      <c r="H669" s="59">
        <v>2</v>
      </c>
      <c r="I669" s="66">
        <v>45.87</v>
      </c>
      <c r="J669" s="66">
        <v>56.17</v>
      </c>
      <c r="K669" s="66">
        <v>112.34</v>
      </c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  <c r="AA669" s="53"/>
      <c r="AB669" s="53"/>
      <c r="AC669" s="53"/>
      <c r="AD669" s="53"/>
      <c r="AE669" s="53"/>
      <c r="AF669" s="53"/>
      <c r="AG669" s="53"/>
      <c r="AH669" s="53"/>
      <c r="AI669" s="53"/>
      <c r="AJ669" s="53"/>
      <c r="AK669" s="53"/>
      <c r="AL669" s="53"/>
      <c r="AM669" s="53"/>
      <c r="AN669" s="53"/>
      <c r="AO669" s="53"/>
      <c r="AP669" s="53"/>
      <c r="AQ669" s="53"/>
      <c r="AR669" s="53"/>
      <c r="AS669" s="53"/>
      <c r="AT669" s="53"/>
      <c r="AU669" s="53"/>
      <c r="AV669" s="53"/>
      <c r="AW669" s="53"/>
      <c r="AX669" s="53"/>
      <c r="AY669" s="53"/>
      <c r="AZ669" s="53"/>
      <c r="BA669" s="53"/>
      <c r="BB669" s="53"/>
      <c r="BC669" s="53"/>
      <c r="BD669" s="53"/>
      <c r="BE669" s="53"/>
      <c r="BF669" s="53"/>
      <c r="BG669" s="53"/>
      <c r="BH669" s="53"/>
      <c r="BI669" s="53"/>
      <c r="BJ669" s="53"/>
      <c r="BK669" s="53"/>
      <c r="BL669" s="53"/>
      <c r="BM669" s="53"/>
      <c r="BN669" s="53"/>
      <c r="BO669" s="53"/>
      <c r="BP669" s="53"/>
      <c r="BQ669" s="53"/>
      <c r="BR669" s="53"/>
      <c r="BS669" s="53"/>
      <c r="BT669" s="53"/>
      <c r="BU669" s="53"/>
      <c r="BV669" s="53"/>
      <c r="BW669" s="53"/>
      <c r="BX669" s="53"/>
      <c r="BY669" s="53"/>
      <c r="BZ669" s="53"/>
      <c r="CA669" s="53"/>
      <c r="CB669" s="53"/>
      <c r="CC669" s="53"/>
      <c r="CD669" s="53"/>
      <c r="CE669" s="53"/>
      <c r="CF669" s="53"/>
      <c r="CG669" s="53"/>
      <c r="CH669" s="53"/>
      <c r="CI669" s="53"/>
      <c r="CJ669" s="53"/>
      <c r="CK669" s="53"/>
      <c r="CL669" s="53"/>
      <c r="CM669" s="53"/>
      <c r="CN669" s="53"/>
      <c r="CO669" s="53"/>
      <c r="CP669" s="53"/>
      <c r="CQ669" s="53"/>
      <c r="CR669" s="53"/>
      <c r="CS669" s="53"/>
      <c r="CT669" s="53"/>
      <c r="CU669" s="53"/>
      <c r="CV669" s="53"/>
      <c r="CW669" s="53"/>
      <c r="CX669" s="53"/>
      <c r="CY669" s="53"/>
      <c r="CZ669" s="53"/>
      <c r="DA669" s="53"/>
      <c r="DB669" s="53"/>
      <c r="DC669" s="53"/>
      <c r="DD669" s="53"/>
      <c r="DE669" s="53"/>
      <c r="DF669" s="53"/>
      <c r="DG669" s="53"/>
      <c r="DH669" s="53"/>
      <c r="DI669" s="53"/>
      <c r="DJ669" s="53"/>
      <c r="DK669" s="53"/>
      <c r="DL669" s="53"/>
      <c r="DM669" s="53"/>
      <c r="DN669" s="53"/>
      <c r="DO669" s="53"/>
      <c r="DP669" s="53"/>
      <c r="DQ669" s="53"/>
      <c r="DR669" s="53"/>
      <c r="DS669" s="53"/>
      <c r="DT669" s="53"/>
      <c r="DU669" s="53"/>
      <c r="DV669" s="53"/>
      <c r="DW669" s="53"/>
      <c r="DX669" s="53"/>
      <c r="DY669" s="53"/>
      <c r="DZ669" s="53"/>
      <c r="EA669" s="53"/>
      <c r="EB669" s="53"/>
      <c r="EC669" s="53"/>
      <c r="ED669" s="53"/>
      <c r="EE669" s="53"/>
      <c r="EF669" s="53"/>
      <c r="EG669" s="53"/>
      <c r="EH669" s="53"/>
      <c r="EI669" s="53"/>
      <c r="EJ669" s="53"/>
      <c r="EK669" s="53"/>
      <c r="EL669" s="53"/>
      <c r="EM669" s="53"/>
      <c r="EN669" s="53"/>
      <c r="EO669" s="53"/>
      <c r="EP669" s="53"/>
      <c r="EQ669" s="53"/>
      <c r="ER669" s="53"/>
      <c r="ES669" s="53"/>
      <c r="ET669" s="53"/>
      <c r="EU669" s="53"/>
      <c r="EV669" s="53"/>
      <c r="EW669" s="53"/>
      <c r="EX669" s="53"/>
      <c r="EY669" s="53"/>
      <c r="EZ669" s="53"/>
      <c r="FA669" s="53"/>
    </row>
    <row r="670" customFormat="1" spans="1:157">
      <c r="A670" s="53"/>
      <c r="B670" s="57" t="s">
        <v>16</v>
      </c>
      <c r="C670" s="57" t="s">
        <v>1817</v>
      </c>
      <c r="D670" s="57" t="s">
        <v>14</v>
      </c>
      <c r="E670" s="58" t="s">
        <v>1818</v>
      </c>
      <c r="F670" s="57" t="s">
        <v>1819</v>
      </c>
      <c r="G670" s="59" t="s">
        <v>25</v>
      </c>
      <c r="H670" s="59">
        <v>6</v>
      </c>
      <c r="I670" s="66">
        <v>45.87</v>
      </c>
      <c r="J670" s="66">
        <v>56.17</v>
      </c>
      <c r="K670" s="66">
        <v>337.02</v>
      </c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  <c r="AA670" s="53"/>
      <c r="AB670" s="53"/>
      <c r="AC670" s="53"/>
      <c r="AD670" s="53"/>
      <c r="AE670" s="53"/>
      <c r="AF670" s="53"/>
      <c r="AG670" s="53"/>
      <c r="AH670" s="53"/>
      <c r="AI670" s="53"/>
      <c r="AJ670" s="53"/>
      <c r="AK670" s="53"/>
      <c r="AL670" s="53"/>
      <c r="AM670" s="53"/>
      <c r="AN670" s="53"/>
      <c r="AO670" s="53"/>
      <c r="AP670" s="53"/>
      <c r="AQ670" s="53"/>
      <c r="AR670" s="53"/>
      <c r="AS670" s="53"/>
      <c r="AT670" s="53"/>
      <c r="AU670" s="53"/>
      <c r="AV670" s="53"/>
      <c r="AW670" s="53"/>
      <c r="AX670" s="53"/>
      <c r="AY670" s="53"/>
      <c r="AZ670" s="53"/>
      <c r="BA670" s="53"/>
      <c r="BB670" s="53"/>
      <c r="BC670" s="53"/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3"/>
      <c r="DE670" s="53"/>
      <c r="DF670" s="53"/>
      <c r="DG670" s="53"/>
      <c r="DH670" s="53"/>
      <c r="DI670" s="53"/>
      <c r="DJ670" s="53"/>
      <c r="DK670" s="53"/>
      <c r="DL670" s="53"/>
      <c r="DM670" s="53"/>
      <c r="DN670" s="53"/>
      <c r="DO670" s="53"/>
      <c r="DP670" s="53"/>
      <c r="DQ670" s="53"/>
      <c r="DR670" s="53"/>
      <c r="DS670" s="53"/>
      <c r="DT670" s="53"/>
      <c r="DU670" s="53"/>
      <c r="DV670" s="53"/>
      <c r="DW670" s="53"/>
      <c r="DX670" s="53"/>
      <c r="DY670" s="53"/>
      <c r="DZ670" s="53"/>
      <c r="EA670" s="53"/>
      <c r="EB670" s="53"/>
      <c r="EC670" s="53"/>
      <c r="ED670" s="53"/>
      <c r="EE670" s="53"/>
      <c r="EF670" s="53"/>
      <c r="EG670" s="53"/>
      <c r="EH670" s="53"/>
      <c r="EI670" s="53"/>
      <c r="EJ670" s="53"/>
      <c r="EK670" s="53"/>
      <c r="EL670" s="53"/>
      <c r="EM670" s="53"/>
      <c r="EN670" s="53"/>
      <c r="EO670" s="53"/>
      <c r="EP670" s="53"/>
      <c r="EQ670" s="53"/>
      <c r="ER670" s="53"/>
      <c r="ES670" s="53"/>
      <c r="ET670" s="53"/>
      <c r="EU670" s="53"/>
      <c r="EV670" s="53"/>
      <c r="EW670" s="53"/>
      <c r="EX670" s="53"/>
      <c r="EY670" s="53"/>
      <c r="EZ670" s="53"/>
      <c r="FA670" s="53"/>
    </row>
    <row r="671" customFormat="1" spans="1:157">
      <c r="A671" s="53"/>
      <c r="B671" s="57" t="s">
        <v>16</v>
      </c>
      <c r="C671" s="57" t="s">
        <v>1820</v>
      </c>
      <c r="D671" s="57" t="s">
        <v>14</v>
      </c>
      <c r="E671" s="58" t="s">
        <v>1821</v>
      </c>
      <c r="F671" s="57" t="s">
        <v>1822</v>
      </c>
      <c r="G671" s="59" t="s">
        <v>25</v>
      </c>
      <c r="H671" s="59">
        <v>2</v>
      </c>
      <c r="I671" s="66">
        <v>30.32</v>
      </c>
      <c r="J671" s="66">
        <v>37.13</v>
      </c>
      <c r="K671" s="66">
        <v>74.26</v>
      </c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  <c r="AA671" s="53"/>
      <c r="AB671" s="53"/>
      <c r="AC671" s="53"/>
      <c r="AD671" s="53"/>
      <c r="AE671" s="53"/>
      <c r="AF671" s="53"/>
      <c r="AG671" s="53"/>
      <c r="AH671" s="53"/>
      <c r="AI671" s="53"/>
      <c r="AJ671" s="53"/>
      <c r="AK671" s="53"/>
      <c r="AL671" s="53"/>
      <c r="AM671" s="53"/>
      <c r="AN671" s="53"/>
      <c r="AO671" s="53"/>
      <c r="AP671" s="53"/>
      <c r="AQ671" s="53"/>
      <c r="AR671" s="53"/>
      <c r="AS671" s="53"/>
      <c r="AT671" s="53"/>
      <c r="AU671" s="53"/>
      <c r="AV671" s="53"/>
      <c r="AW671" s="53"/>
      <c r="AX671" s="53"/>
      <c r="AY671" s="53"/>
      <c r="AZ671" s="53"/>
      <c r="BA671" s="53"/>
      <c r="BB671" s="53"/>
      <c r="BC671" s="53"/>
      <c r="BD671" s="53"/>
      <c r="BE671" s="53"/>
      <c r="BF671" s="53"/>
      <c r="BG671" s="53"/>
      <c r="BH671" s="53"/>
      <c r="BI671" s="53"/>
      <c r="BJ671" s="53"/>
      <c r="BK671" s="53"/>
      <c r="BL671" s="53"/>
      <c r="BM671" s="53"/>
      <c r="BN671" s="53"/>
      <c r="BO671" s="53"/>
      <c r="BP671" s="53"/>
      <c r="BQ671" s="53"/>
      <c r="BR671" s="53"/>
      <c r="BS671" s="53"/>
      <c r="BT671" s="53"/>
      <c r="BU671" s="53"/>
      <c r="BV671" s="53"/>
      <c r="BW671" s="53"/>
      <c r="BX671" s="53"/>
      <c r="BY671" s="53"/>
      <c r="BZ671" s="53"/>
      <c r="CA671" s="53"/>
      <c r="CB671" s="53"/>
      <c r="CC671" s="53"/>
      <c r="CD671" s="53"/>
      <c r="CE671" s="53"/>
      <c r="CF671" s="53"/>
      <c r="CG671" s="53"/>
      <c r="CH671" s="53"/>
      <c r="CI671" s="53"/>
      <c r="CJ671" s="53"/>
      <c r="CK671" s="53"/>
      <c r="CL671" s="53"/>
      <c r="CM671" s="53"/>
      <c r="CN671" s="53"/>
      <c r="CO671" s="53"/>
      <c r="CP671" s="53"/>
      <c r="CQ671" s="53"/>
      <c r="CR671" s="53"/>
      <c r="CS671" s="53"/>
      <c r="CT671" s="53"/>
      <c r="CU671" s="53"/>
      <c r="CV671" s="53"/>
      <c r="CW671" s="53"/>
      <c r="CX671" s="53"/>
      <c r="CY671" s="53"/>
      <c r="CZ671" s="53"/>
      <c r="DA671" s="53"/>
      <c r="DB671" s="53"/>
      <c r="DC671" s="53"/>
      <c r="DD671" s="53"/>
      <c r="DE671" s="53"/>
      <c r="DF671" s="53"/>
      <c r="DG671" s="53"/>
      <c r="DH671" s="53"/>
      <c r="DI671" s="53"/>
      <c r="DJ671" s="53"/>
      <c r="DK671" s="53"/>
      <c r="DL671" s="53"/>
      <c r="DM671" s="53"/>
      <c r="DN671" s="53"/>
      <c r="DO671" s="53"/>
      <c r="DP671" s="53"/>
      <c r="DQ671" s="53"/>
      <c r="DR671" s="53"/>
      <c r="DS671" s="53"/>
      <c r="DT671" s="53"/>
      <c r="DU671" s="53"/>
      <c r="DV671" s="53"/>
      <c r="DW671" s="53"/>
      <c r="DX671" s="53"/>
      <c r="DY671" s="53"/>
      <c r="DZ671" s="53"/>
      <c r="EA671" s="53"/>
      <c r="EB671" s="53"/>
      <c r="EC671" s="53"/>
      <c r="ED671" s="53"/>
      <c r="EE671" s="53"/>
      <c r="EF671" s="53"/>
      <c r="EG671" s="53"/>
      <c r="EH671" s="53"/>
      <c r="EI671" s="53"/>
      <c r="EJ671" s="53"/>
      <c r="EK671" s="53"/>
      <c r="EL671" s="53"/>
      <c r="EM671" s="53"/>
      <c r="EN671" s="53"/>
      <c r="EO671" s="53"/>
      <c r="EP671" s="53"/>
      <c r="EQ671" s="53"/>
      <c r="ER671" s="53"/>
      <c r="ES671" s="53"/>
      <c r="ET671" s="53"/>
      <c r="EU671" s="53"/>
      <c r="EV671" s="53"/>
      <c r="EW671" s="53"/>
      <c r="EX671" s="53"/>
      <c r="EY671" s="53"/>
      <c r="EZ671" s="53"/>
      <c r="FA671" s="53"/>
    </row>
    <row r="672" customFormat="1" spans="1:157">
      <c r="A672" s="53"/>
      <c r="B672" s="54" t="s">
        <v>12</v>
      </c>
      <c r="C672" s="54" t="s">
        <v>1823</v>
      </c>
      <c r="D672" s="54" t="s">
        <v>14</v>
      </c>
      <c r="E672" s="55"/>
      <c r="F672" s="54" t="s">
        <v>1824</v>
      </c>
      <c r="G672" s="56" t="s">
        <v>11</v>
      </c>
      <c r="H672" s="56">
        <v>0</v>
      </c>
      <c r="I672" s="65">
        <v>0</v>
      </c>
      <c r="J672" s="65">
        <v>0</v>
      </c>
      <c r="K672" s="65">
        <f>SUM(K673:K683)</f>
        <v>150720.80593117</v>
      </c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  <c r="AA672" s="53"/>
      <c r="AB672" s="53"/>
      <c r="AC672" s="53"/>
      <c r="AD672" s="53"/>
      <c r="AE672" s="53"/>
      <c r="AF672" s="53"/>
      <c r="AG672" s="53"/>
      <c r="AH672" s="53"/>
      <c r="AI672" s="53"/>
      <c r="AJ672" s="53"/>
      <c r="AK672" s="53"/>
      <c r="AL672" s="53"/>
      <c r="AM672" s="53"/>
      <c r="AN672" s="53"/>
      <c r="AO672" s="53"/>
      <c r="AP672" s="53"/>
      <c r="AQ672" s="53"/>
      <c r="AR672" s="53"/>
      <c r="AS672" s="53"/>
      <c r="AT672" s="53"/>
      <c r="AU672" s="53"/>
      <c r="AV672" s="53"/>
      <c r="AW672" s="53"/>
      <c r="AX672" s="53"/>
      <c r="AY672" s="53"/>
      <c r="AZ672" s="53"/>
      <c r="BA672" s="53"/>
      <c r="BB672" s="53"/>
      <c r="BC672" s="53"/>
      <c r="BD672" s="53"/>
      <c r="BE672" s="53"/>
      <c r="BF672" s="53"/>
      <c r="BG672" s="53"/>
      <c r="BH672" s="53"/>
      <c r="BI672" s="53"/>
      <c r="BJ672" s="53"/>
      <c r="BK672" s="53"/>
      <c r="BL672" s="53"/>
      <c r="BM672" s="53"/>
      <c r="BN672" s="53"/>
      <c r="BO672" s="53"/>
      <c r="BP672" s="53"/>
      <c r="BQ672" s="53"/>
      <c r="BR672" s="53"/>
      <c r="BS672" s="53"/>
      <c r="BT672" s="53"/>
      <c r="BU672" s="53"/>
      <c r="BV672" s="53"/>
      <c r="BW672" s="53"/>
      <c r="BX672" s="53"/>
      <c r="BY672" s="53"/>
      <c r="BZ672" s="53"/>
      <c r="CA672" s="53"/>
      <c r="CB672" s="53"/>
      <c r="CC672" s="53"/>
      <c r="CD672" s="53"/>
      <c r="CE672" s="53"/>
      <c r="CF672" s="53"/>
      <c r="CG672" s="53"/>
      <c r="CH672" s="53"/>
      <c r="CI672" s="53"/>
      <c r="CJ672" s="53"/>
      <c r="CK672" s="53"/>
      <c r="CL672" s="53"/>
      <c r="CM672" s="53"/>
      <c r="CN672" s="53"/>
      <c r="CO672" s="53"/>
      <c r="CP672" s="53"/>
      <c r="CQ672" s="53"/>
      <c r="CR672" s="53"/>
      <c r="CS672" s="53"/>
      <c r="CT672" s="53"/>
      <c r="CU672" s="53"/>
      <c r="CV672" s="53"/>
      <c r="CW672" s="53"/>
      <c r="CX672" s="53"/>
      <c r="CY672" s="53"/>
      <c r="CZ672" s="53"/>
      <c r="DA672" s="53"/>
      <c r="DB672" s="53"/>
      <c r="DC672" s="53"/>
      <c r="DD672" s="53"/>
      <c r="DE672" s="53"/>
      <c r="DF672" s="53"/>
      <c r="DG672" s="53"/>
      <c r="DH672" s="53"/>
      <c r="DI672" s="53"/>
      <c r="DJ672" s="53"/>
      <c r="DK672" s="53"/>
      <c r="DL672" s="53"/>
      <c r="DM672" s="53"/>
      <c r="DN672" s="53"/>
      <c r="DO672" s="53"/>
      <c r="DP672" s="53"/>
      <c r="DQ672" s="53"/>
      <c r="DR672" s="53"/>
      <c r="DS672" s="53"/>
      <c r="DT672" s="53"/>
      <c r="DU672" s="53"/>
      <c r="DV672" s="53"/>
      <c r="DW672" s="53"/>
      <c r="DX672" s="53"/>
      <c r="DY672" s="53"/>
      <c r="DZ672" s="53"/>
      <c r="EA672" s="53"/>
      <c r="EB672" s="53"/>
      <c r="EC672" s="53"/>
      <c r="ED672" s="53"/>
      <c r="EE672" s="53"/>
      <c r="EF672" s="53"/>
      <c r="EG672" s="53"/>
      <c r="EH672" s="53"/>
      <c r="EI672" s="53"/>
      <c r="EJ672" s="53"/>
      <c r="EK672" s="53"/>
      <c r="EL672" s="53"/>
      <c r="EM672" s="53"/>
      <c r="EN672" s="53"/>
      <c r="EO672" s="53"/>
      <c r="EP672" s="53"/>
      <c r="EQ672" s="53"/>
      <c r="ER672" s="53"/>
      <c r="ES672" s="53"/>
      <c r="ET672" s="53"/>
      <c r="EU672" s="53"/>
      <c r="EV672" s="53"/>
      <c r="EW672" s="53"/>
      <c r="EX672" s="53"/>
      <c r="EY672" s="53"/>
      <c r="EZ672" s="53"/>
      <c r="FA672" s="53"/>
    </row>
    <row r="673" customFormat="1" spans="1:157">
      <c r="A673" s="53"/>
      <c r="B673" s="57" t="s">
        <v>16</v>
      </c>
      <c r="C673" s="57" t="s">
        <v>1825</v>
      </c>
      <c r="D673" s="57" t="s">
        <v>27</v>
      </c>
      <c r="E673" s="57" t="s">
        <v>1826</v>
      </c>
      <c r="F673" s="57" t="s">
        <v>1827</v>
      </c>
      <c r="G673" s="59" t="s">
        <v>25</v>
      </c>
      <c r="H673" s="59">
        <v>1</v>
      </c>
      <c r="I673" s="66">
        <v>19743.389406</v>
      </c>
      <c r="J673" s="66">
        <f>I673*22.47%+I673</f>
        <v>24179.7290055282</v>
      </c>
      <c r="K673" s="66">
        <f>J673*H673</f>
        <v>24179.7290055282</v>
      </c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  <c r="AA673" s="53"/>
      <c r="AB673" s="53"/>
      <c r="AC673" s="53"/>
      <c r="AD673" s="53"/>
      <c r="AE673" s="53"/>
      <c r="AF673" s="53"/>
      <c r="AG673" s="53"/>
      <c r="AH673" s="53"/>
      <c r="AI673" s="53"/>
      <c r="AJ673" s="53"/>
      <c r="AK673" s="53"/>
      <c r="AL673" s="53"/>
      <c r="AM673" s="53"/>
      <c r="AN673" s="53"/>
      <c r="AO673" s="53"/>
      <c r="AP673" s="53"/>
      <c r="AQ673" s="53"/>
      <c r="AR673" s="53"/>
      <c r="AS673" s="53"/>
      <c r="AT673" s="53"/>
      <c r="AU673" s="53"/>
      <c r="AV673" s="53"/>
      <c r="AW673" s="53"/>
      <c r="AX673" s="53"/>
      <c r="AY673" s="53"/>
      <c r="AZ673" s="53"/>
      <c r="BA673" s="53"/>
      <c r="BB673" s="53"/>
      <c r="BC673" s="53"/>
      <c r="BD673" s="53"/>
      <c r="BE673" s="53"/>
      <c r="BF673" s="53"/>
      <c r="BG673" s="53"/>
      <c r="BH673" s="53"/>
      <c r="BI673" s="53"/>
      <c r="BJ673" s="53"/>
      <c r="BK673" s="53"/>
      <c r="BL673" s="53"/>
      <c r="BM673" s="53"/>
      <c r="BN673" s="53"/>
      <c r="BO673" s="53"/>
      <c r="BP673" s="53"/>
      <c r="BQ673" s="53"/>
      <c r="BR673" s="53"/>
      <c r="BS673" s="53"/>
      <c r="BT673" s="53"/>
      <c r="BU673" s="53"/>
      <c r="BV673" s="53"/>
      <c r="BW673" s="53"/>
      <c r="BX673" s="53"/>
      <c r="BY673" s="53"/>
      <c r="BZ673" s="53"/>
      <c r="CA673" s="53"/>
      <c r="CB673" s="53"/>
      <c r="CC673" s="53"/>
      <c r="CD673" s="53"/>
      <c r="CE673" s="53"/>
      <c r="CF673" s="53"/>
      <c r="CG673" s="53"/>
      <c r="CH673" s="53"/>
      <c r="CI673" s="53"/>
      <c r="CJ673" s="53"/>
      <c r="CK673" s="53"/>
      <c r="CL673" s="53"/>
      <c r="CM673" s="53"/>
      <c r="CN673" s="53"/>
      <c r="CO673" s="53"/>
      <c r="CP673" s="53"/>
      <c r="CQ673" s="53"/>
      <c r="CR673" s="53"/>
      <c r="CS673" s="53"/>
      <c r="CT673" s="53"/>
      <c r="CU673" s="53"/>
      <c r="CV673" s="53"/>
      <c r="CW673" s="53"/>
      <c r="CX673" s="53"/>
      <c r="CY673" s="53"/>
      <c r="CZ673" s="53"/>
      <c r="DA673" s="53"/>
      <c r="DB673" s="53"/>
      <c r="DC673" s="53"/>
      <c r="DD673" s="53"/>
      <c r="DE673" s="53"/>
      <c r="DF673" s="53"/>
      <c r="DG673" s="53"/>
      <c r="DH673" s="53"/>
      <c r="DI673" s="53"/>
      <c r="DJ673" s="53"/>
      <c r="DK673" s="53"/>
      <c r="DL673" s="53"/>
      <c r="DM673" s="53"/>
      <c r="DN673" s="53"/>
      <c r="DO673" s="53"/>
      <c r="DP673" s="53"/>
      <c r="DQ673" s="53"/>
      <c r="DR673" s="53"/>
      <c r="DS673" s="53"/>
      <c r="DT673" s="53"/>
      <c r="DU673" s="53"/>
      <c r="DV673" s="53"/>
      <c r="DW673" s="53"/>
      <c r="DX673" s="53"/>
      <c r="DY673" s="53"/>
      <c r="DZ673" s="53"/>
      <c r="EA673" s="53"/>
      <c r="EB673" s="53"/>
      <c r="EC673" s="53"/>
      <c r="ED673" s="53"/>
      <c r="EE673" s="53"/>
      <c r="EF673" s="53"/>
      <c r="EG673" s="53"/>
      <c r="EH673" s="53"/>
      <c r="EI673" s="53"/>
      <c r="EJ673" s="53"/>
      <c r="EK673" s="53"/>
      <c r="EL673" s="53"/>
      <c r="EM673" s="53"/>
      <c r="EN673" s="53"/>
      <c r="EO673" s="53"/>
      <c r="EP673" s="53"/>
      <c r="EQ673" s="53"/>
      <c r="ER673" s="53"/>
      <c r="ES673" s="53"/>
      <c r="ET673" s="53"/>
      <c r="EU673" s="53"/>
      <c r="EV673" s="53"/>
      <c r="EW673" s="53"/>
      <c r="EX673" s="53"/>
      <c r="EY673" s="53"/>
      <c r="EZ673" s="53"/>
      <c r="FA673" s="53"/>
    </row>
    <row r="674" customFormat="1" spans="1:157">
      <c r="A674" s="53"/>
      <c r="B674" s="57" t="s">
        <v>16</v>
      </c>
      <c r="C674" s="57" t="s">
        <v>1828</v>
      </c>
      <c r="D674" s="57" t="s">
        <v>27</v>
      </c>
      <c r="E674" s="57" t="s">
        <v>1829</v>
      </c>
      <c r="F674" s="57" t="s">
        <v>1830</v>
      </c>
      <c r="G674" s="59" t="s">
        <v>20</v>
      </c>
      <c r="H674" s="59">
        <v>64.53</v>
      </c>
      <c r="I674" s="66">
        <v>458.829696</v>
      </c>
      <c r="J674" s="66">
        <f>I674*22.47%+I674</f>
        <v>561.9287286912</v>
      </c>
      <c r="K674" s="66">
        <f>J674*H674</f>
        <v>36261.2608624431</v>
      </c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  <c r="AA674" s="53"/>
      <c r="AB674" s="53"/>
      <c r="AC674" s="53"/>
      <c r="AD674" s="53"/>
      <c r="AE674" s="53"/>
      <c r="AF674" s="53"/>
      <c r="AG674" s="53"/>
      <c r="AH674" s="53"/>
      <c r="AI674" s="53"/>
      <c r="AJ674" s="53"/>
      <c r="AK674" s="53"/>
      <c r="AL674" s="53"/>
      <c r="AM674" s="53"/>
      <c r="AN674" s="53"/>
      <c r="AO674" s="53"/>
      <c r="AP674" s="53"/>
      <c r="AQ674" s="53"/>
      <c r="AR674" s="53"/>
      <c r="AS674" s="53"/>
      <c r="AT674" s="53"/>
      <c r="AU674" s="53"/>
      <c r="AV674" s="53"/>
      <c r="AW674" s="53"/>
      <c r="AX674" s="53"/>
      <c r="AY674" s="53"/>
      <c r="AZ674" s="53"/>
      <c r="BA674" s="53"/>
      <c r="BB674" s="53"/>
      <c r="BC674" s="53"/>
      <c r="BD674" s="53"/>
      <c r="BE674" s="53"/>
      <c r="BF674" s="53"/>
      <c r="BG674" s="53"/>
      <c r="BH674" s="53"/>
      <c r="BI674" s="53"/>
      <c r="BJ674" s="53"/>
      <c r="BK674" s="53"/>
      <c r="BL674" s="53"/>
      <c r="BM674" s="53"/>
      <c r="BN674" s="53"/>
      <c r="BO674" s="53"/>
      <c r="BP674" s="53"/>
      <c r="BQ674" s="53"/>
      <c r="BR674" s="53"/>
      <c r="BS674" s="53"/>
      <c r="BT674" s="53"/>
      <c r="BU674" s="53"/>
      <c r="BV674" s="53"/>
      <c r="BW674" s="53"/>
      <c r="BX674" s="53"/>
      <c r="BY674" s="53"/>
      <c r="BZ674" s="53"/>
      <c r="CA674" s="53"/>
      <c r="CB674" s="53"/>
      <c r="CC674" s="53"/>
      <c r="CD674" s="53"/>
      <c r="CE674" s="53"/>
      <c r="CF674" s="53"/>
      <c r="CG674" s="53"/>
      <c r="CH674" s="53"/>
      <c r="CI674" s="53"/>
      <c r="CJ674" s="53"/>
      <c r="CK674" s="53"/>
      <c r="CL674" s="53"/>
      <c r="CM674" s="53"/>
      <c r="CN674" s="53"/>
      <c r="CO674" s="53"/>
      <c r="CP674" s="53"/>
      <c r="CQ674" s="53"/>
      <c r="CR674" s="53"/>
      <c r="CS674" s="53"/>
      <c r="CT674" s="53"/>
      <c r="CU674" s="53"/>
      <c r="CV674" s="53"/>
      <c r="CW674" s="53"/>
      <c r="CX674" s="53"/>
      <c r="CY674" s="53"/>
      <c r="CZ674" s="53"/>
      <c r="DA674" s="53"/>
      <c r="DB674" s="53"/>
      <c r="DC674" s="53"/>
      <c r="DD674" s="53"/>
      <c r="DE674" s="53"/>
      <c r="DF674" s="53"/>
      <c r="DG674" s="53"/>
      <c r="DH674" s="53"/>
      <c r="DI674" s="53"/>
      <c r="DJ674" s="53"/>
      <c r="DK674" s="53"/>
      <c r="DL674" s="53"/>
      <c r="DM674" s="53"/>
      <c r="DN674" s="53"/>
      <c r="DO674" s="53"/>
      <c r="DP674" s="53"/>
      <c r="DQ674" s="53"/>
      <c r="DR674" s="53"/>
      <c r="DS674" s="53"/>
      <c r="DT674" s="53"/>
      <c r="DU674" s="53"/>
      <c r="DV674" s="53"/>
      <c r="DW674" s="53"/>
      <c r="DX674" s="53"/>
      <c r="DY674" s="53"/>
      <c r="DZ674" s="53"/>
      <c r="EA674" s="53"/>
      <c r="EB674" s="53"/>
      <c r="EC674" s="53"/>
      <c r="ED674" s="53"/>
      <c r="EE674" s="53"/>
      <c r="EF674" s="53"/>
      <c r="EG674" s="53"/>
      <c r="EH674" s="53"/>
      <c r="EI674" s="53"/>
      <c r="EJ674" s="53"/>
      <c r="EK674" s="53"/>
      <c r="EL674" s="53"/>
      <c r="EM674" s="53"/>
      <c r="EN674" s="53"/>
      <c r="EO674" s="53"/>
      <c r="EP674" s="53"/>
      <c r="EQ674" s="53"/>
      <c r="ER674" s="53"/>
      <c r="ES674" s="53"/>
      <c r="ET674" s="53"/>
      <c r="EU674" s="53"/>
      <c r="EV674" s="53"/>
      <c r="EW674" s="53"/>
      <c r="EX674" s="53"/>
      <c r="EY674" s="53"/>
      <c r="EZ674" s="53"/>
      <c r="FA674" s="53"/>
    </row>
    <row r="675" customFormat="1" spans="1:157">
      <c r="A675" s="53"/>
      <c r="B675" s="57" t="s">
        <v>16</v>
      </c>
      <c r="C675" s="57" t="s">
        <v>1831</v>
      </c>
      <c r="D675" s="57" t="s">
        <v>27</v>
      </c>
      <c r="E675" s="57" t="s">
        <v>1832</v>
      </c>
      <c r="F675" s="57" t="s">
        <v>1833</v>
      </c>
      <c r="G675" s="59" t="s">
        <v>20</v>
      </c>
      <c r="H675" s="59">
        <v>2.21</v>
      </c>
      <c r="I675" s="66">
        <v>483.10821</v>
      </c>
      <c r="J675" s="66">
        <f>I675*22.47%+I675</f>
        <v>591.662624787</v>
      </c>
      <c r="K675" s="66">
        <f>J675*H675</f>
        <v>1307.57440077927</v>
      </c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  <c r="AA675" s="53"/>
      <c r="AB675" s="53"/>
      <c r="AC675" s="53"/>
      <c r="AD675" s="53"/>
      <c r="AE675" s="53"/>
      <c r="AF675" s="53"/>
      <c r="AG675" s="53"/>
      <c r="AH675" s="53"/>
      <c r="AI675" s="53"/>
      <c r="AJ675" s="53"/>
      <c r="AK675" s="53"/>
      <c r="AL675" s="53"/>
      <c r="AM675" s="53"/>
      <c r="AN675" s="53"/>
      <c r="AO675" s="53"/>
      <c r="AP675" s="53"/>
      <c r="AQ675" s="53"/>
      <c r="AR675" s="53"/>
      <c r="AS675" s="53"/>
      <c r="AT675" s="53"/>
      <c r="AU675" s="53"/>
      <c r="AV675" s="53"/>
      <c r="AW675" s="53"/>
      <c r="AX675" s="53"/>
      <c r="AY675" s="53"/>
      <c r="AZ675" s="53"/>
      <c r="BA675" s="53"/>
      <c r="BB675" s="53"/>
      <c r="BC675" s="53"/>
      <c r="BD675" s="53"/>
      <c r="BE675" s="53"/>
      <c r="BF675" s="53"/>
      <c r="BG675" s="53"/>
      <c r="BH675" s="53"/>
      <c r="BI675" s="53"/>
      <c r="BJ675" s="53"/>
      <c r="BK675" s="53"/>
      <c r="BL675" s="53"/>
      <c r="BM675" s="53"/>
      <c r="BN675" s="53"/>
      <c r="BO675" s="53"/>
      <c r="BP675" s="53"/>
      <c r="BQ675" s="53"/>
      <c r="BR675" s="53"/>
      <c r="BS675" s="53"/>
      <c r="BT675" s="53"/>
      <c r="BU675" s="53"/>
      <c r="BV675" s="53"/>
      <c r="BW675" s="53"/>
      <c r="BX675" s="53"/>
      <c r="BY675" s="53"/>
      <c r="BZ675" s="53"/>
      <c r="CA675" s="53"/>
      <c r="CB675" s="53"/>
      <c r="CC675" s="53"/>
      <c r="CD675" s="53"/>
      <c r="CE675" s="53"/>
      <c r="CF675" s="53"/>
      <c r="CG675" s="53"/>
      <c r="CH675" s="53"/>
      <c r="CI675" s="53"/>
      <c r="CJ675" s="53"/>
      <c r="CK675" s="53"/>
      <c r="CL675" s="53"/>
      <c r="CM675" s="53"/>
      <c r="CN675" s="53"/>
      <c r="CO675" s="53"/>
      <c r="CP675" s="53"/>
      <c r="CQ675" s="53"/>
      <c r="CR675" s="53"/>
      <c r="CS675" s="53"/>
      <c r="CT675" s="53"/>
      <c r="CU675" s="53"/>
      <c r="CV675" s="53"/>
      <c r="CW675" s="53"/>
      <c r="CX675" s="53"/>
      <c r="CY675" s="53"/>
      <c r="CZ675" s="53"/>
      <c r="DA675" s="53"/>
      <c r="DB675" s="53"/>
      <c r="DC675" s="53"/>
      <c r="DD675" s="53"/>
      <c r="DE675" s="53"/>
      <c r="DF675" s="53"/>
      <c r="DG675" s="53"/>
      <c r="DH675" s="53"/>
      <c r="DI675" s="53"/>
      <c r="DJ675" s="53"/>
      <c r="DK675" s="53"/>
      <c r="DL675" s="53"/>
      <c r="DM675" s="53"/>
      <c r="DN675" s="53"/>
      <c r="DO675" s="53"/>
      <c r="DP675" s="53"/>
      <c r="DQ675" s="53"/>
      <c r="DR675" s="53"/>
      <c r="DS675" s="53"/>
      <c r="DT675" s="53"/>
      <c r="DU675" s="53"/>
      <c r="DV675" s="53"/>
      <c r="DW675" s="53"/>
      <c r="DX675" s="53"/>
      <c r="DY675" s="53"/>
      <c r="DZ675" s="53"/>
      <c r="EA675" s="53"/>
      <c r="EB675" s="53"/>
      <c r="EC675" s="53"/>
      <c r="ED675" s="53"/>
      <c r="EE675" s="53"/>
      <c r="EF675" s="53"/>
      <c r="EG675" s="53"/>
      <c r="EH675" s="53"/>
      <c r="EI675" s="53"/>
      <c r="EJ675" s="53"/>
      <c r="EK675" s="53"/>
      <c r="EL675" s="53"/>
      <c r="EM675" s="53"/>
      <c r="EN675" s="53"/>
      <c r="EO675" s="53"/>
      <c r="EP675" s="53"/>
      <c r="EQ675" s="53"/>
      <c r="ER675" s="53"/>
      <c r="ES675" s="53"/>
      <c r="ET675" s="53"/>
      <c r="EU675" s="53"/>
      <c r="EV675" s="53"/>
      <c r="EW675" s="53"/>
      <c r="EX675" s="53"/>
      <c r="EY675" s="53"/>
      <c r="EZ675" s="53"/>
      <c r="FA675" s="53"/>
    </row>
    <row r="676" customFormat="1" spans="1:157">
      <c r="A676" s="53"/>
      <c r="B676" s="57" t="s">
        <v>16</v>
      </c>
      <c r="C676" s="57" t="s">
        <v>1834</v>
      </c>
      <c r="D676" s="57" t="s">
        <v>27</v>
      </c>
      <c r="E676" s="57" t="s">
        <v>1835</v>
      </c>
      <c r="F676" s="57" t="s">
        <v>1836</v>
      </c>
      <c r="G676" s="59" t="s">
        <v>20</v>
      </c>
      <c r="H676" s="59">
        <v>53.79</v>
      </c>
      <c r="I676" s="66">
        <v>409.28784</v>
      </c>
      <c r="J676" s="66">
        <f>I676*22.47%+I676</f>
        <v>501.254817648</v>
      </c>
      <c r="K676" s="66">
        <f>J676*H676</f>
        <v>26962.4966412859</v>
      </c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  <c r="AA676" s="53"/>
      <c r="AB676" s="53"/>
      <c r="AC676" s="53"/>
      <c r="AD676" s="53"/>
      <c r="AE676" s="53"/>
      <c r="AF676" s="53"/>
      <c r="AG676" s="53"/>
      <c r="AH676" s="53"/>
      <c r="AI676" s="53"/>
      <c r="AJ676" s="53"/>
      <c r="AK676" s="53"/>
      <c r="AL676" s="53"/>
      <c r="AM676" s="53"/>
      <c r="AN676" s="53"/>
      <c r="AO676" s="53"/>
      <c r="AP676" s="53"/>
      <c r="AQ676" s="53"/>
      <c r="AR676" s="53"/>
      <c r="AS676" s="53"/>
      <c r="AT676" s="53"/>
      <c r="AU676" s="53"/>
      <c r="AV676" s="53"/>
      <c r="AW676" s="53"/>
      <c r="AX676" s="53"/>
      <c r="AY676" s="53"/>
      <c r="AZ676" s="53"/>
      <c r="BA676" s="53"/>
      <c r="BB676" s="53"/>
      <c r="BC676" s="53"/>
      <c r="BD676" s="53"/>
      <c r="BE676" s="53"/>
      <c r="BF676" s="53"/>
      <c r="BG676" s="53"/>
      <c r="BH676" s="53"/>
      <c r="BI676" s="53"/>
      <c r="BJ676" s="53"/>
      <c r="BK676" s="53"/>
      <c r="BL676" s="53"/>
      <c r="BM676" s="53"/>
      <c r="BN676" s="53"/>
      <c r="BO676" s="53"/>
      <c r="BP676" s="53"/>
      <c r="BQ676" s="53"/>
      <c r="BR676" s="53"/>
      <c r="BS676" s="53"/>
      <c r="BT676" s="53"/>
      <c r="BU676" s="53"/>
      <c r="BV676" s="53"/>
      <c r="BW676" s="53"/>
      <c r="BX676" s="53"/>
      <c r="BY676" s="53"/>
      <c r="BZ676" s="53"/>
      <c r="CA676" s="53"/>
      <c r="CB676" s="53"/>
      <c r="CC676" s="53"/>
      <c r="CD676" s="53"/>
      <c r="CE676" s="53"/>
      <c r="CF676" s="53"/>
      <c r="CG676" s="53"/>
      <c r="CH676" s="53"/>
      <c r="CI676" s="53"/>
      <c r="CJ676" s="53"/>
      <c r="CK676" s="53"/>
      <c r="CL676" s="53"/>
      <c r="CM676" s="53"/>
      <c r="CN676" s="53"/>
      <c r="CO676" s="53"/>
      <c r="CP676" s="53"/>
      <c r="CQ676" s="53"/>
      <c r="CR676" s="53"/>
      <c r="CS676" s="53"/>
      <c r="CT676" s="53"/>
      <c r="CU676" s="53"/>
      <c r="CV676" s="53"/>
      <c r="CW676" s="53"/>
      <c r="CX676" s="53"/>
      <c r="CY676" s="53"/>
      <c r="CZ676" s="53"/>
      <c r="DA676" s="53"/>
      <c r="DB676" s="53"/>
      <c r="DC676" s="53"/>
      <c r="DD676" s="53"/>
      <c r="DE676" s="53"/>
      <c r="DF676" s="53"/>
      <c r="DG676" s="53"/>
      <c r="DH676" s="53"/>
      <c r="DI676" s="53"/>
      <c r="DJ676" s="53"/>
      <c r="DK676" s="53"/>
      <c r="DL676" s="53"/>
      <c r="DM676" s="53"/>
      <c r="DN676" s="53"/>
      <c r="DO676" s="53"/>
      <c r="DP676" s="53"/>
      <c r="DQ676" s="53"/>
      <c r="DR676" s="53"/>
      <c r="DS676" s="53"/>
      <c r="DT676" s="53"/>
      <c r="DU676" s="53"/>
      <c r="DV676" s="53"/>
      <c r="DW676" s="53"/>
      <c r="DX676" s="53"/>
      <c r="DY676" s="53"/>
      <c r="DZ676" s="53"/>
      <c r="EA676" s="53"/>
      <c r="EB676" s="53"/>
      <c r="EC676" s="53"/>
      <c r="ED676" s="53"/>
      <c r="EE676" s="53"/>
      <c r="EF676" s="53"/>
      <c r="EG676" s="53"/>
      <c r="EH676" s="53"/>
      <c r="EI676" s="53"/>
      <c r="EJ676" s="53"/>
      <c r="EK676" s="53"/>
      <c r="EL676" s="53"/>
      <c r="EM676" s="53"/>
      <c r="EN676" s="53"/>
      <c r="EO676" s="53"/>
      <c r="EP676" s="53"/>
      <c r="EQ676" s="53"/>
      <c r="ER676" s="53"/>
      <c r="ES676" s="53"/>
      <c r="ET676" s="53"/>
      <c r="EU676" s="53"/>
      <c r="EV676" s="53"/>
      <c r="EW676" s="53"/>
      <c r="EX676" s="53"/>
      <c r="EY676" s="53"/>
      <c r="EZ676" s="53"/>
      <c r="FA676" s="53"/>
    </row>
    <row r="677" customFormat="1" spans="1:157">
      <c r="A677" s="53"/>
      <c r="B677" s="57" t="s">
        <v>16</v>
      </c>
      <c r="C677" s="57" t="s">
        <v>1837</v>
      </c>
      <c r="D677" s="57" t="s">
        <v>27</v>
      </c>
      <c r="E677" s="57" t="s">
        <v>1838</v>
      </c>
      <c r="F677" s="57" t="s">
        <v>1839</v>
      </c>
      <c r="G677" s="59" t="s">
        <v>20</v>
      </c>
      <c r="H677" s="59">
        <v>96.67</v>
      </c>
      <c r="I677" s="66">
        <v>164.366124</v>
      </c>
      <c r="J677" s="66">
        <f>I677*22.47%+I677</f>
        <v>201.2991920628</v>
      </c>
      <c r="K677" s="66">
        <f>J677*H677</f>
        <v>19459.5928967109</v>
      </c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  <c r="AA677" s="53"/>
      <c r="AB677" s="53"/>
      <c r="AC677" s="53"/>
      <c r="AD677" s="53"/>
      <c r="AE677" s="53"/>
      <c r="AF677" s="53"/>
      <c r="AG677" s="53"/>
      <c r="AH677" s="53"/>
      <c r="AI677" s="53"/>
      <c r="AJ677" s="53"/>
      <c r="AK677" s="53"/>
      <c r="AL677" s="53"/>
      <c r="AM677" s="53"/>
      <c r="AN677" s="53"/>
      <c r="AO677" s="53"/>
      <c r="AP677" s="53"/>
      <c r="AQ677" s="53"/>
      <c r="AR677" s="53"/>
      <c r="AS677" s="53"/>
      <c r="AT677" s="53"/>
      <c r="AU677" s="53"/>
      <c r="AV677" s="53"/>
      <c r="AW677" s="53"/>
      <c r="AX677" s="53"/>
      <c r="AY677" s="53"/>
      <c r="AZ677" s="53"/>
      <c r="BA677" s="53"/>
      <c r="BB677" s="53"/>
      <c r="BC677" s="53"/>
      <c r="BD677" s="53"/>
      <c r="BE677" s="53"/>
      <c r="BF677" s="53"/>
      <c r="BG677" s="53"/>
      <c r="BH677" s="53"/>
      <c r="BI677" s="53"/>
      <c r="BJ677" s="53"/>
      <c r="BK677" s="53"/>
      <c r="BL677" s="53"/>
      <c r="BM677" s="53"/>
      <c r="BN677" s="53"/>
      <c r="BO677" s="53"/>
      <c r="BP677" s="53"/>
      <c r="BQ677" s="53"/>
      <c r="BR677" s="53"/>
      <c r="BS677" s="53"/>
      <c r="BT677" s="53"/>
      <c r="BU677" s="53"/>
      <c r="BV677" s="53"/>
      <c r="BW677" s="53"/>
      <c r="BX677" s="53"/>
      <c r="BY677" s="53"/>
      <c r="BZ677" s="53"/>
      <c r="CA677" s="53"/>
      <c r="CB677" s="53"/>
      <c r="CC677" s="53"/>
      <c r="CD677" s="53"/>
      <c r="CE677" s="53"/>
      <c r="CF677" s="53"/>
      <c r="CG677" s="53"/>
      <c r="CH677" s="53"/>
      <c r="CI677" s="53"/>
      <c r="CJ677" s="53"/>
      <c r="CK677" s="53"/>
      <c r="CL677" s="53"/>
      <c r="CM677" s="53"/>
      <c r="CN677" s="53"/>
      <c r="CO677" s="53"/>
      <c r="CP677" s="53"/>
      <c r="CQ677" s="53"/>
      <c r="CR677" s="53"/>
      <c r="CS677" s="53"/>
      <c r="CT677" s="53"/>
      <c r="CU677" s="53"/>
      <c r="CV677" s="53"/>
      <c r="CW677" s="53"/>
      <c r="CX677" s="53"/>
      <c r="CY677" s="53"/>
      <c r="CZ677" s="53"/>
      <c r="DA677" s="53"/>
      <c r="DB677" s="53"/>
      <c r="DC677" s="53"/>
      <c r="DD677" s="53"/>
      <c r="DE677" s="53"/>
      <c r="DF677" s="53"/>
      <c r="DG677" s="53"/>
      <c r="DH677" s="53"/>
      <c r="DI677" s="53"/>
      <c r="DJ677" s="53"/>
      <c r="DK677" s="53"/>
      <c r="DL677" s="53"/>
      <c r="DM677" s="53"/>
      <c r="DN677" s="53"/>
      <c r="DO677" s="53"/>
      <c r="DP677" s="53"/>
      <c r="DQ677" s="53"/>
      <c r="DR677" s="53"/>
      <c r="DS677" s="53"/>
      <c r="DT677" s="53"/>
      <c r="DU677" s="53"/>
      <c r="DV677" s="53"/>
      <c r="DW677" s="53"/>
      <c r="DX677" s="53"/>
      <c r="DY677" s="53"/>
      <c r="DZ677" s="53"/>
      <c r="EA677" s="53"/>
      <c r="EB677" s="53"/>
      <c r="EC677" s="53"/>
      <c r="ED677" s="53"/>
      <c r="EE677" s="53"/>
      <c r="EF677" s="53"/>
      <c r="EG677" s="53"/>
      <c r="EH677" s="53"/>
      <c r="EI677" s="53"/>
      <c r="EJ677" s="53"/>
      <c r="EK677" s="53"/>
      <c r="EL677" s="53"/>
      <c r="EM677" s="53"/>
      <c r="EN677" s="53"/>
      <c r="EO677" s="53"/>
      <c r="EP677" s="53"/>
      <c r="EQ677" s="53"/>
      <c r="ER677" s="53"/>
      <c r="ES677" s="53"/>
      <c r="ET677" s="53"/>
      <c r="EU677" s="53"/>
      <c r="EV677" s="53"/>
      <c r="EW677" s="53"/>
      <c r="EX677" s="53"/>
      <c r="EY677" s="53"/>
      <c r="EZ677" s="53"/>
      <c r="FA677" s="53"/>
    </row>
    <row r="678" customFormat="1" spans="1:157">
      <c r="A678" s="53"/>
      <c r="B678" s="57" t="s">
        <v>16</v>
      </c>
      <c r="C678" s="57" t="s">
        <v>1840</v>
      </c>
      <c r="D678" s="57" t="s">
        <v>14</v>
      </c>
      <c r="E678" s="58" t="s">
        <v>1841</v>
      </c>
      <c r="F678" s="57" t="s">
        <v>1842</v>
      </c>
      <c r="G678" s="59" t="s">
        <v>32</v>
      </c>
      <c r="H678" s="59">
        <v>135.6</v>
      </c>
      <c r="I678" s="66">
        <v>99.48</v>
      </c>
      <c r="J678" s="66">
        <v>121.83</v>
      </c>
      <c r="K678" s="66">
        <v>16520.14</v>
      </c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  <c r="AA678" s="53"/>
      <c r="AB678" s="53"/>
      <c r="AC678" s="53"/>
      <c r="AD678" s="53"/>
      <c r="AE678" s="53"/>
      <c r="AF678" s="53"/>
      <c r="AG678" s="53"/>
      <c r="AH678" s="53"/>
      <c r="AI678" s="53"/>
      <c r="AJ678" s="53"/>
      <c r="AK678" s="53"/>
      <c r="AL678" s="53"/>
      <c r="AM678" s="53"/>
      <c r="AN678" s="53"/>
      <c r="AO678" s="53"/>
      <c r="AP678" s="53"/>
      <c r="AQ678" s="53"/>
      <c r="AR678" s="53"/>
      <c r="AS678" s="53"/>
      <c r="AT678" s="53"/>
      <c r="AU678" s="53"/>
      <c r="AV678" s="53"/>
      <c r="AW678" s="53"/>
      <c r="AX678" s="53"/>
      <c r="AY678" s="53"/>
      <c r="AZ678" s="53"/>
      <c r="BA678" s="53"/>
      <c r="BB678" s="53"/>
      <c r="BC678" s="53"/>
      <c r="BD678" s="53"/>
      <c r="BE678" s="53"/>
      <c r="BF678" s="53"/>
      <c r="BG678" s="53"/>
      <c r="BH678" s="53"/>
      <c r="BI678" s="53"/>
      <c r="BJ678" s="53"/>
      <c r="BK678" s="53"/>
      <c r="BL678" s="53"/>
      <c r="BM678" s="53"/>
      <c r="BN678" s="53"/>
      <c r="BO678" s="53"/>
      <c r="BP678" s="53"/>
      <c r="BQ678" s="53"/>
      <c r="BR678" s="53"/>
      <c r="BS678" s="53"/>
      <c r="BT678" s="53"/>
      <c r="BU678" s="53"/>
      <c r="BV678" s="53"/>
      <c r="BW678" s="53"/>
      <c r="BX678" s="53"/>
      <c r="BY678" s="53"/>
      <c r="BZ678" s="53"/>
      <c r="CA678" s="53"/>
      <c r="CB678" s="53"/>
      <c r="CC678" s="53"/>
      <c r="CD678" s="53"/>
      <c r="CE678" s="53"/>
      <c r="CF678" s="53"/>
      <c r="CG678" s="53"/>
      <c r="CH678" s="53"/>
      <c r="CI678" s="53"/>
      <c r="CJ678" s="53"/>
      <c r="CK678" s="53"/>
      <c r="CL678" s="53"/>
      <c r="CM678" s="53"/>
      <c r="CN678" s="53"/>
      <c r="CO678" s="53"/>
      <c r="CP678" s="53"/>
      <c r="CQ678" s="53"/>
      <c r="CR678" s="53"/>
      <c r="CS678" s="53"/>
      <c r="CT678" s="53"/>
      <c r="CU678" s="53"/>
      <c r="CV678" s="53"/>
      <c r="CW678" s="53"/>
      <c r="CX678" s="53"/>
      <c r="CY678" s="53"/>
      <c r="CZ678" s="53"/>
      <c r="DA678" s="53"/>
      <c r="DB678" s="53"/>
      <c r="DC678" s="53"/>
      <c r="DD678" s="53"/>
      <c r="DE678" s="53"/>
      <c r="DF678" s="53"/>
      <c r="DG678" s="53"/>
      <c r="DH678" s="53"/>
      <c r="DI678" s="53"/>
      <c r="DJ678" s="53"/>
      <c r="DK678" s="53"/>
      <c r="DL678" s="53"/>
      <c r="DM678" s="53"/>
      <c r="DN678" s="53"/>
      <c r="DO678" s="53"/>
      <c r="DP678" s="53"/>
      <c r="DQ678" s="53"/>
      <c r="DR678" s="53"/>
      <c r="DS678" s="53"/>
      <c r="DT678" s="53"/>
      <c r="DU678" s="53"/>
      <c r="DV678" s="53"/>
      <c r="DW678" s="53"/>
      <c r="DX678" s="53"/>
      <c r="DY678" s="53"/>
      <c r="DZ678" s="53"/>
      <c r="EA678" s="53"/>
      <c r="EB678" s="53"/>
      <c r="EC678" s="53"/>
      <c r="ED678" s="53"/>
      <c r="EE678" s="53"/>
      <c r="EF678" s="53"/>
      <c r="EG678" s="53"/>
      <c r="EH678" s="53"/>
      <c r="EI678" s="53"/>
      <c r="EJ678" s="53"/>
      <c r="EK678" s="53"/>
      <c r="EL678" s="53"/>
      <c r="EM678" s="53"/>
      <c r="EN678" s="53"/>
      <c r="EO678" s="53"/>
      <c r="EP678" s="53"/>
      <c r="EQ678" s="53"/>
      <c r="ER678" s="53"/>
      <c r="ES678" s="53"/>
      <c r="ET678" s="53"/>
      <c r="EU678" s="53"/>
      <c r="EV678" s="53"/>
      <c r="EW678" s="53"/>
      <c r="EX678" s="53"/>
      <c r="EY678" s="53"/>
      <c r="EZ678" s="53"/>
      <c r="FA678" s="53"/>
    </row>
    <row r="679" customFormat="1" spans="1:157">
      <c r="A679" s="53"/>
      <c r="B679" s="57" t="s">
        <v>16</v>
      </c>
      <c r="C679" s="57" t="s">
        <v>1843</v>
      </c>
      <c r="D679" s="57" t="s">
        <v>27</v>
      </c>
      <c r="E679" s="57" t="s">
        <v>1844</v>
      </c>
      <c r="F679" s="57" t="s">
        <v>1845</v>
      </c>
      <c r="G679" s="59" t="s">
        <v>32</v>
      </c>
      <c r="H679" s="59">
        <v>8.45</v>
      </c>
      <c r="I679" s="66">
        <v>100.661106</v>
      </c>
      <c r="J679" s="66">
        <f>I679*22.47%+I679</f>
        <v>123.2796565182</v>
      </c>
      <c r="K679" s="66">
        <f>J679*H679</f>
        <v>1041.71309757879</v>
      </c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  <c r="AA679" s="53"/>
      <c r="AB679" s="53"/>
      <c r="AC679" s="53"/>
      <c r="AD679" s="53"/>
      <c r="AE679" s="53"/>
      <c r="AF679" s="53"/>
      <c r="AG679" s="53"/>
      <c r="AH679" s="53"/>
      <c r="AI679" s="53"/>
      <c r="AJ679" s="53"/>
      <c r="AK679" s="53"/>
      <c r="AL679" s="53"/>
      <c r="AM679" s="53"/>
      <c r="AN679" s="53"/>
      <c r="AO679" s="53"/>
      <c r="AP679" s="53"/>
      <c r="AQ679" s="53"/>
      <c r="AR679" s="53"/>
      <c r="AS679" s="53"/>
      <c r="AT679" s="53"/>
      <c r="AU679" s="53"/>
      <c r="AV679" s="53"/>
      <c r="AW679" s="53"/>
      <c r="AX679" s="53"/>
      <c r="AY679" s="53"/>
      <c r="AZ679" s="53"/>
      <c r="BA679" s="53"/>
      <c r="BB679" s="53"/>
      <c r="BC679" s="53"/>
      <c r="BD679" s="53"/>
      <c r="BE679" s="53"/>
      <c r="BF679" s="53"/>
      <c r="BG679" s="53"/>
      <c r="BH679" s="53"/>
      <c r="BI679" s="53"/>
      <c r="BJ679" s="53"/>
      <c r="BK679" s="53"/>
      <c r="BL679" s="53"/>
      <c r="BM679" s="53"/>
      <c r="BN679" s="53"/>
      <c r="BO679" s="53"/>
      <c r="BP679" s="53"/>
      <c r="BQ679" s="53"/>
      <c r="BR679" s="53"/>
      <c r="BS679" s="53"/>
      <c r="BT679" s="53"/>
      <c r="BU679" s="53"/>
      <c r="BV679" s="53"/>
      <c r="BW679" s="53"/>
      <c r="BX679" s="53"/>
      <c r="BY679" s="53"/>
      <c r="BZ679" s="53"/>
      <c r="CA679" s="53"/>
      <c r="CB679" s="53"/>
      <c r="CC679" s="53"/>
      <c r="CD679" s="53"/>
      <c r="CE679" s="53"/>
      <c r="CF679" s="53"/>
      <c r="CG679" s="53"/>
      <c r="CH679" s="53"/>
      <c r="CI679" s="53"/>
      <c r="CJ679" s="53"/>
      <c r="CK679" s="53"/>
      <c r="CL679" s="53"/>
      <c r="CM679" s="53"/>
      <c r="CN679" s="53"/>
      <c r="CO679" s="53"/>
      <c r="CP679" s="53"/>
      <c r="CQ679" s="53"/>
      <c r="CR679" s="53"/>
      <c r="CS679" s="53"/>
      <c r="CT679" s="53"/>
      <c r="CU679" s="53"/>
      <c r="CV679" s="53"/>
      <c r="CW679" s="53"/>
      <c r="CX679" s="53"/>
      <c r="CY679" s="53"/>
      <c r="CZ679" s="53"/>
      <c r="DA679" s="53"/>
      <c r="DB679" s="53"/>
      <c r="DC679" s="53"/>
      <c r="DD679" s="53"/>
      <c r="DE679" s="53"/>
      <c r="DF679" s="53"/>
      <c r="DG679" s="53"/>
      <c r="DH679" s="53"/>
      <c r="DI679" s="53"/>
      <c r="DJ679" s="53"/>
      <c r="DK679" s="53"/>
      <c r="DL679" s="53"/>
      <c r="DM679" s="53"/>
      <c r="DN679" s="53"/>
      <c r="DO679" s="53"/>
      <c r="DP679" s="53"/>
      <c r="DQ679" s="53"/>
      <c r="DR679" s="53"/>
      <c r="DS679" s="53"/>
      <c r="DT679" s="53"/>
      <c r="DU679" s="53"/>
      <c r="DV679" s="53"/>
      <c r="DW679" s="53"/>
      <c r="DX679" s="53"/>
      <c r="DY679" s="53"/>
      <c r="DZ679" s="53"/>
      <c r="EA679" s="53"/>
      <c r="EB679" s="53"/>
      <c r="EC679" s="53"/>
      <c r="ED679" s="53"/>
      <c r="EE679" s="53"/>
      <c r="EF679" s="53"/>
      <c r="EG679" s="53"/>
      <c r="EH679" s="53"/>
      <c r="EI679" s="53"/>
      <c r="EJ679" s="53"/>
      <c r="EK679" s="53"/>
      <c r="EL679" s="53"/>
      <c r="EM679" s="53"/>
      <c r="EN679" s="53"/>
      <c r="EO679" s="53"/>
      <c r="EP679" s="53"/>
      <c r="EQ679" s="53"/>
      <c r="ER679" s="53"/>
      <c r="ES679" s="53"/>
      <c r="ET679" s="53"/>
      <c r="EU679" s="53"/>
      <c r="EV679" s="53"/>
      <c r="EW679" s="53"/>
      <c r="EX679" s="53"/>
      <c r="EY679" s="53"/>
      <c r="EZ679" s="53"/>
      <c r="FA679" s="53"/>
    </row>
    <row r="680" customFormat="1" spans="1:157">
      <c r="A680" s="53"/>
      <c r="B680" s="57" t="s">
        <v>16</v>
      </c>
      <c r="C680" s="57" t="s">
        <v>1846</v>
      </c>
      <c r="D680" s="57" t="s">
        <v>14</v>
      </c>
      <c r="E680" s="58" t="s">
        <v>1847</v>
      </c>
      <c r="F680" s="57" t="s">
        <v>1848</v>
      </c>
      <c r="G680" s="59" t="s">
        <v>25</v>
      </c>
      <c r="H680" s="59">
        <v>301</v>
      </c>
      <c r="I680" s="66">
        <v>31.18</v>
      </c>
      <c r="J680" s="66">
        <v>38.18</v>
      </c>
      <c r="K680" s="66">
        <v>11492.18</v>
      </c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  <c r="AA680" s="53"/>
      <c r="AB680" s="53"/>
      <c r="AC680" s="53"/>
      <c r="AD680" s="53"/>
      <c r="AE680" s="53"/>
      <c r="AF680" s="53"/>
      <c r="AG680" s="53"/>
      <c r="AH680" s="53"/>
      <c r="AI680" s="53"/>
      <c r="AJ680" s="53"/>
      <c r="AK680" s="53"/>
      <c r="AL680" s="53"/>
      <c r="AM680" s="53"/>
      <c r="AN680" s="53"/>
      <c r="AO680" s="53"/>
      <c r="AP680" s="53"/>
      <c r="AQ680" s="53"/>
      <c r="AR680" s="53"/>
      <c r="AS680" s="53"/>
      <c r="AT680" s="53"/>
      <c r="AU680" s="53"/>
      <c r="AV680" s="53"/>
      <c r="AW680" s="53"/>
      <c r="AX680" s="53"/>
      <c r="AY680" s="53"/>
      <c r="AZ680" s="53"/>
      <c r="BA680" s="53"/>
      <c r="BB680" s="53"/>
      <c r="BC680" s="53"/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3"/>
      <c r="DE680" s="53"/>
      <c r="DF680" s="53"/>
      <c r="DG680" s="53"/>
      <c r="DH680" s="53"/>
      <c r="DI680" s="53"/>
      <c r="DJ680" s="53"/>
      <c r="DK680" s="53"/>
      <c r="DL680" s="53"/>
      <c r="DM680" s="53"/>
      <c r="DN680" s="53"/>
      <c r="DO680" s="53"/>
      <c r="DP680" s="53"/>
      <c r="DQ680" s="53"/>
      <c r="DR680" s="53"/>
      <c r="DS680" s="53"/>
      <c r="DT680" s="53"/>
      <c r="DU680" s="53"/>
      <c r="DV680" s="53"/>
      <c r="DW680" s="53"/>
      <c r="DX680" s="53"/>
      <c r="DY680" s="53"/>
      <c r="DZ680" s="53"/>
      <c r="EA680" s="53"/>
      <c r="EB680" s="53"/>
      <c r="EC680" s="53"/>
      <c r="ED680" s="53"/>
      <c r="EE680" s="53"/>
      <c r="EF680" s="53"/>
      <c r="EG680" s="53"/>
      <c r="EH680" s="53"/>
      <c r="EI680" s="53"/>
      <c r="EJ680" s="53"/>
      <c r="EK680" s="53"/>
      <c r="EL680" s="53"/>
      <c r="EM680" s="53"/>
      <c r="EN680" s="53"/>
      <c r="EO680" s="53"/>
      <c r="EP680" s="53"/>
      <c r="EQ680" s="53"/>
      <c r="ER680" s="53"/>
      <c r="ES680" s="53"/>
      <c r="ET680" s="53"/>
      <c r="EU680" s="53"/>
      <c r="EV680" s="53"/>
      <c r="EW680" s="53"/>
      <c r="EX680" s="53"/>
      <c r="EY680" s="53"/>
      <c r="EZ680" s="53"/>
      <c r="FA680" s="53"/>
    </row>
    <row r="681" customFormat="1" spans="1:157">
      <c r="A681" s="53"/>
      <c r="B681" s="57" t="s">
        <v>16</v>
      </c>
      <c r="C681" s="57" t="s">
        <v>1849</v>
      </c>
      <c r="D681" s="57" t="s">
        <v>27</v>
      </c>
      <c r="E681" s="57" t="s">
        <v>1850</v>
      </c>
      <c r="F681" s="57" t="s">
        <v>1851</v>
      </c>
      <c r="G681" s="59" t="s">
        <v>32</v>
      </c>
      <c r="H681" s="59">
        <v>23.86</v>
      </c>
      <c r="I681" s="66">
        <v>175.332768</v>
      </c>
      <c r="J681" s="66">
        <f>I681*22.47%+I681</f>
        <v>214.7300409696</v>
      </c>
      <c r="K681" s="66">
        <f>J681*H681</f>
        <v>5123.45877753466</v>
      </c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  <c r="AA681" s="53"/>
      <c r="AB681" s="53"/>
      <c r="AC681" s="53"/>
      <c r="AD681" s="53"/>
      <c r="AE681" s="53"/>
      <c r="AF681" s="53"/>
      <c r="AG681" s="53"/>
      <c r="AH681" s="53"/>
      <c r="AI681" s="53"/>
      <c r="AJ681" s="53"/>
      <c r="AK681" s="53"/>
      <c r="AL681" s="53"/>
      <c r="AM681" s="53"/>
      <c r="AN681" s="53"/>
      <c r="AO681" s="53"/>
      <c r="AP681" s="53"/>
      <c r="AQ681" s="53"/>
      <c r="AR681" s="53"/>
      <c r="AS681" s="53"/>
      <c r="AT681" s="53"/>
      <c r="AU681" s="53"/>
      <c r="AV681" s="53"/>
      <c r="AW681" s="53"/>
      <c r="AX681" s="53"/>
      <c r="AY681" s="53"/>
      <c r="AZ681" s="53"/>
      <c r="BA681" s="53"/>
      <c r="BB681" s="53"/>
      <c r="BC681" s="53"/>
      <c r="BD681" s="53"/>
      <c r="BE681" s="53"/>
      <c r="BF681" s="53"/>
      <c r="BG681" s="53"/>
      <c r="BH681" s="53"/>
      <c r="BI681" s="53"/>
      <c r="BJ681" s="53"/>
      <c r="BK681" s="53"/>
      <c r="BL681" s="53"/>
      <c r="BM681" s="53"/>
      <c r="BN681" s="53"/>
      <c r="BO681" s="53"/>
      <c r="BP681" s="53"/>
      <c r="BQ681" s="53"/>
      <c r="BR681" s="53"/>
      <c r="BS681" s="53"/>
      <c r="BT681" s="53"/>
      <c r="BU681" s="53"/>
      <c r="BV681" s="53"/>
      <c r="BW681" s="53"/>
      <c r="BX681" s="53"/>
      <c r="BY681" s="53"/>
      <c r="BZ681" s="53"/>
      <c r="CA681" s="53"/>
      <c r="CB681" s="53"/>
      <c r="CC681" s="53"/>
      <c r="CD681" s="53"/>
      <c r="CE681" s="53"/>
      <c r="CF681" s="53"/>
      <c r="CG681" s="53"/>
      <c r="CH681" s="53"/>
      <c r="CI681" s="53"/>
      <c r="CJ681" s="53"/>
      <c r="CK681" s="53"/>
      <c r="CL681" s="53"/>
      <c r="CM681" s="53"/>
      <c r="CN681" s="53"/>
      <c r="CO681" s="53"/>
      <c r="CP681" s="53"/>
      <c r="CQ681" s="53"/>
      <c r="CR681" s="53"/>
      <c r="CS681" s="53"/>
      <c r="CT681" s="53"/>
      <c r="CU681" s="53"/>
      <c r="CV681" s="53"/>
      <c r="CW681" s="53"/>
      <c r="CX681" s="53"/>
      <c r="CY681" s="53"/>
      <c r="CZ681" s="53"/>
      <c r="DA681" s="53"/>
      <c r="DB681" s="53"/>
      <c r="DC681" s="53"/>
      <c r="DD681" s="53"/>
      <c r="DE681" s="53"/>
      <c r="DF681" s="53"/>
      <c r="DG681" s="53"/>
      <c r="DH681" s="53"/>
      <c r="DI681" s="53"/>
      <c r="DJ681" s="53"/>
      <c r="DK681" s="53"/>
      <c r="DL681" s="53"/>
      <c r="DM681" s="53"/>
      <c r="DN681" s="53"/>
      <c r="DO681" s="53"/>
      <c r="DP681" s="53"/>
      <c r="DQ681" s="53"/>
      <c r="DR681" s="53"/>
      <c r="DS681" s="53"/>
      <c r="DT681" s="53"/>
      <c r="DU681" s="53"/>
      <c r="DV681" s="53"/>
      <c r="DW681" s="53"/>
      <c r="DX681" s="53"/>
      <c r="DY681" s="53"/>
      <c r="DZ681" s="53"/>
      <c r="EA681" s="53"/>
      <c r="EB681" s="53"/>
      <c r="EC681" s="53"/>
      <c r="ED681" s="53"/>
      <c r="EE681" s="53"/>
      <c r="EF681" s="53"/>
      <c r="EG681" s="53"/>
      <c r="EH681" s="53"/>
      <c r="EI681" s="53"/>
      <c r="EJ681" s="53"/>
      <c r="EK681" s="53"/>
      <c r="EL681" s="53"/>
      <c r="EM681" s="53"/>
      <c r="EN681" s="53"/>
      <c r="EO681" s="53"/>
      <c r="EP681" s="53"/>
      <c r="EQ681" s="53"/>
      <c r="ER681" s="53"/>
      <c r="ES681" s="53"/>
      <c r="ET681" s="53"/>
      <c r="EU681" s="53"/>
      <c r="EV681" s="53"/>
      <c r="EW681" s="53"/>
      <c r="EX681" s="53"/>
      <c r="EY681" s="53"/>
      <c r="EZ681" s="53"/>
      <c r="FA681" s="53"/>
    </row>
    <row r="682" customFormat="1" spans="1:157">
      <c r="A682" s="53"/>
      <c r="B682" s="57" t="s">
        <v>16</v>
      </c>
      <c r="C682" s="57" t="s">
        <v>1852</v>
      </c>
      <c r="D682" s="57" t="s">
        <v>27</v>
      </c>
      <c r="E682" s="57" t="s">
        <v>1853</v>
      </c>
      <c r="F682" s="57" t="s">
        <v>1854</v>
      </c>
      <c r="G682" s="59" t="s">
        <v>20</v>
      </c>
      <c r="H682" s="59">
        <v>5.44</v>
      </c>
      <c r="I682" s="66">
        <v>497.621904</v>
      </c>
      <c r="J682" s="66">
        <f>I682*22.47%+I682</f>
        <v>609.4375458288</v>
      </c>
      <c r="K682" s="66">
        <f>J682*H682</f>
        <v>3315.34024930867</v>
      </c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  <c r="AA682" s="53"/>
      <c r="AB682" s="53"/>
      <c r="AC682" s="53"/>
      <c r="AD682" s="53"/>
      <c r="AE682" s="53"/>
      <c r="AF682" s="53"/>
      <c r="AG682" s="53"/>
      <c r="AH682" s="53"/>
      <c r="AI682" s="53"/>
      <c r="AJ682" s="53"/>
      <c r="AK682" s="53"/>
      <c r="AL682" s="53"/>
      <c r="AM682" s="53"/>
      <c r="AN682" s="53"/>
      <c r="AO682" s="53"/>
      <c r="AP682" s="53"/>
      <c r="AQ682" s="53"/>
      <c r="AR682" s="53"/>
      <c r="AS682" s="53"/>
      <c r="AT682" s="53"/>
      <c r="AU682" s="53"/>
      <c r="AV682" s="53"/>
      <c r="AW682" s="53"/>
      <c r="AX682" s="53"/>
      <c r="AY682" s="53"/>
      <c r="AZ682" s="53"/>
      <c r="BA682" s="53"/>
      <c r="BB682" s="53"/>
      <c r="BC682" s="53"/>
      <c r="BD682" s="53"/>
      <c r="BE682" s="53"/>
      <c r="BF682" s="53"/>
      <c r="BG682" s="53"/>
      <c r="BH682" s="53"/>
      <c r="BI682" s="53"/>
      <c r="BJ682" s="53"/>
      <c r="BK682" s="53"/>
      <c r="BL682" s="53"/>
      <c r="BM682" s="53"/>
      <c r="BN682" s="53"/>
      <c r="BO682" s="53"/>
      <c r="BP682" s="53"/>
      <c r="BQ682" s="53"/>
      <c r="BR682" s="53"/>
      <c r="BS682" s="53"/>
      <c r="BT682" s="53"/>
      <c r="BU682" s="53"/>
      <c r="BV682" s="53"/>
      <c r="BW682" s="53"/>
      <c r="BX682" s="53"/>
      <c r="BY682" s="53"/>
      <c r="BZ682" s="53"/>
      <c r="CA682" s="53"/>
      <c r="CB682" s="53"/>
      <c r="CC682" s="53"/>
      <c r="CD682" s="53"/>
      <c r="CE682" s="53"/>
      <c r="CF682" s="53"/>
      <c r="CG682" s="53"/>
      <c r="CH682" s="53"/>
      <c r="CI682" s="53"/>
      <c r="CJ682" s="53"/>
      <c r="CK682" s="53"/>
      <c r="CL682" s="53"/>
      <c r="CM682" s="53"/>
      <c r="CN682" s="53"/>
      <c r="CO682" s="53"/>
      <c r="CP682" s="53"/>
      <c r="CQ682" s="53"/>
      <c r="CR682" s="53"/>
      <c r="CS682" s="53"/>
      <c r="CT682" s="53"/>
      <c r="CU682" s="53"/>
      <c r="CV682" s="53"/>
      <c r="CW682" s="53"/>
      <c r="CX682" s="53"/>
      <c r="CY682" s="53"/>
      <c r="CZ682" s="53"/>
      <c r="DA682" s="53"/>
      <c r="DB682" s="53"/>
      <c r="DC682" s="53"/>
      <c r="DD682" s="53"/>
      <c r="DE682" s="53"/>
      <c r="DF682" s="53"/>
      <c r="DG682" s="53"/>
      <c r="DH682" s="53"/>
      <c r="DI682" s="53"/>
      <c r="DJ682" s="53"/>
      <c r="DK682" s="53"/>
      <c r="DL682" s="53"/>
      <c r="DM682" s="53"/>
      <c r="DN682" s="53"/>
      <c r="DO682" s="53"/>
      <c r="DP682" s="53"/>
      <c r="DQ682" s="53"/>
      <c r="DR682" s="53"/>
      <c r="DS682" s="53"/>
      <c r="DT682" s="53"/>
      <c r="DU682" s="53"/>
      <c r="DV682" s="53"/>
      <c r="DW682" s="53"/>
      <c r="DX682" s="53"/>
      <c r="DY682" s="53"/>
      <c r="DZ682" s="53"/>
      <c r="EA682" s="53"/>
      <c r="EB682" s="53"/>
      <c r="EC682" s="53"/>
      <c r="ED682" s="53"/>
      <c r="EE682" s="53"/>
      <c r="EF682" s="53"/>
      <c r="EG682" s="53"/>
      <c r="EH682" s="53"/>
      <c r="EI682" s="53"/>
      <c r="EJ682" s="53"/>
      <c r="EK682" s="53"/>
      <c r="EL682" s="53"/>
      <c r="EM682" s="53"/>
      <c r="EN682" s="53"/>
      <c r="EO682" s="53"/>
      <c r="EP682" s="53"/>
      <c r="EQ682" s="53"/>
      <c r="ER682" s="53"/>
      <c r="ES682" s="53"/>
      <c r="ET682" s="53"/>
      <c r="EU682" s="53"/>
      <c r="EV682" s="53"/>
      <c r="EW682" s="53"/>
      <c r="EX682" s="53"/>
      <c r="EY682" s="53"/>
      <c r="EZ682" s="53"/>
      <c r="FA682" s="53"/>
    </row>
    <row r="683" customFormat="1" spans="1:157">
      <c r="A683" s="53"/>
      <c r="B683" s="57" t="s">
        <v>16</v>
      </c>
      <c r="C683" s="57" t="s">
        <v>1855</v>
      </c>
      <c r="D683" s="57" t="s">
        <v>14</v>
      </c>
      <c r="E683" s="58" t="s">
        <v>1856</v>
      </c>
      <c r="F683" s="57" t="s">
        <v>1857</v>
      </c>
      <c r="G683" s="59" t="s">
        <v>32</v>
      </c>
      <c r="H683" s="59">
        <v>3.15</v>
      </c>
      <c r="I683" s="66">
        <v>1310.94</v>
      </c>
      <c r="J683" s="66">
        <v>1605.5</v>
      </c>
      <c r="K683" s="66">
        <v>5057.32</v>
      </c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  <c r="AA683" s="53"/>
      <c r="AB683" s="53"/>
      <c r="AC683" s="53"/>
      <c r="AD683" s="53"/>
      <c r="AE683" s="53"/>
      <c r="AF683" s="53"/>
      <c r="AG683" s="53"/>
      <c r="AH683" s="53"/>
      <c r="AI683" s="53"/>
      <c r="AJ683" s="53"/>
      <c r="AK683" s="53"/>
      <c r="AL683" s="53"/>
      <c r="AM683" s="53"/>
      <c r="AN683" s="53"/>
      <c r="AO683" s="53"/>
      <c r="AP683" s="53"/>
      <c r="AQ683" s="53"/>
      <c r="AR683" s="53"/>
      <c r="AS683" s="53"/>
      <c r="AT683" s="53"/>
      <c r="AU683" s="53"/>
      <c r="AV683" s="53"/>
      <c r="AW683" s="53"/>
      <c r="AX683" s="53"/>
      <c r="AY683" s="53"/>
      <c r="AZ683" s="53"/>
      <c r="BA683" s="53"/>
      <c r="BB683" s="53"/>
      <c r="BC683" s="53"/>
      <c r="BD683" s="53"/>
      <c r="BE683" s="53"/>
      <c r="BF683" s="53"/>
      <c r="BG683" s="53"/>
      <c r="BH683" s="53"/>
      <c r="BI683" s="53"/>
      <c r="BJ683" s="53"/>
      <c r="BK683" s="53"/>
      <c r="BL683" s="53"/>
      <c r="BM683" s="53"/>
      <c r="BN683" s="53"/>
      <c r="BO683" s="53"/>
      <c r="BP683" s="53"/>
      <c r="BQ683" s="53"/>
      <c r="BR683" s="53"/>
      <c r="BS683" s="53"/>
      <c r="BT683" s="53"/>
      <c r="BU683" s="53"/>
      <c r="BV683" s="53"/>
      <c r="BW683" s="53"/>
      <c r="BX683" s="53"/>
      <c r="BY683" s="53"/>
      <c r="BZ683" s="53"/>
      <c r="CA683" s="53"/>
      <c r="CB683" s="53"/>
      <c r="CC683" s="53"/>
      <c r="CD683" s="53"/>
      <c r="CE683" s="53"/>
      <c r="CF683" s="53"/>
      <c r="CG683" s="53"/>
      <c r="CH683" s="53"/>
      <c r="CI683" s="53"/>
      <c r="CJ683" s="53"/>
      <c r="CK683" s="53"/>
      <c r="CL683" s="53"/>
      <c r="CM683" s="53"/>
      <c r="CN683" s="53"/>
      <c r="CO683" s="53"/>
      <c r="CP683" s="53"/>
      <c r="CQ683" s="53"/>
      <c r="CR683" s="53"/>
      <c r="CS683" s="53"/>
      <c r="CT683" s="53"/>
      <c r="CU683" s="53"/>
      <c r="CV683" s="53"/>
      <c r="CW683" s="53"/>
      <c r="CX683" s="53"/>
      <c r="CY683" s="53"/>
      <c r="CZ683" s="53"/>
      <c r="DA683" s="53"/>
      <c r="DB683" s="53"/>
      <c r="DC683" s="53"/>
      <c r="DD683" s="53"/>
      <c r="DE683" s="53"/>
      <c r="DF683" s="53"/>
      <c r="DG683" s="53"/>
      <c r="DH683" s="53"/>
      <c r="DI683" s="53"/>
      <c r="DJ683" s="53"/>
      <c r="DK683" s="53"/>
      <c r="DL683" s="53"/>
      <c r="DM683" s="53"/>
      <c r="DN683" s="53"/>
      <c r="DO683" s="53"/>
      <c r="DP683" s="53"/>
      <c r="DQ683" s="53"/>
      <c r="DR683" s="53"/>
      <c r="DS683" s="53"/>
      <c r="DT683" s="53"/>
      <c r="DU683" s="53"/>
      <c r="DV683" s="53"/>
      <c r="DW683" s="53"/>
      <c r="DX683" s="53"/>
      <c r="DY683" s="53"/>
      <c r="DZ683" s="53"/>
      <c r="EA683" s="53"/>
      <c r="EB683" s="53"/>
      <c r="EC683" s="53"/>
      <c r="ED683" s="53"/>
      <c r="EE683" s="53"/>
      <c r="EF683" s="53"/>
      <c r="EG683" s="53"/>
      <c r="EH683" s="53"/>
      <c r="EI683" s="53"/>
      <c r="EJ683" s="53"/>
      <c r="EK683" s="53"/>
      <c r="EL683" s="53"/>
      <c r="EM683" s="53"/>
      <c r="EN683" s="53"/>
      <c r="EO683" s="53"/>
      <c r="EP683" s="53"/>
      <c r="EQ683" s="53"/>
      <c r="ER683" s="53"/>
      <c r="ES683" s="53"/>
      <c r="ET683" s="53"/>
      <c r="EU683" s="53"/>
      <c r="EV683" s="53"/>
      <c r="EW683" s="53"/>
      <c r="EX683" s="53"/>
      <c r="EY683" s="53"/>
      <c r="EZ683" s="53"/>
      <c r="FA683" s="53"/>
    </row>
    <row r="684" customFormat="1" spans="1:157">
      <c r="A684" s="53"/>
      <c r="B684" s="54" t="s">
        <v>12</v>
      </c>
      <c r="C684" s="54" t="s">
        <v>1858</v>
      </c>
      <c r="D684" s="54" t="s">
        <v>14</v>
      </c>
      <c r="E684" s="55"/>
      <c r="F684" s="54" t="s">
        <v>1859</v>
      </c>
      <c r="G684" s="56" t="s">
        <v>11</v>
      </c>
      <c r="H684" s="56">
        <v>0</v>
      </c>
      <c r="I684" s="65">
        <v>0</v>
      </c>
      <c r="J684" s="65">
        <v>0</v>
      </c>
      <c r="K684" s="65">
        <f>K685+K690+K698</f>
        <v>296411.112189161</v>
      </c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  <c r="AA684" s="53"/>
      <c r="AB684" s="53"/>
      <c r="AC684" s="53"/>
      <c r="AD684" s="53"/>
      <c r="AE684" s="53"/>
      <c r="AF684" s="53"/>
      <c r="AG684" s="53"/>
      <c r="AH684" s="53"/>
      <c r="AI684" s="53"/>
      <c r="AJ684" s="53"/>
      <c r="AK684" s="53"/>
      <c r="AL684" s="53"/>
      <c r="AM684" s="53"/>
      <c r="AN684" s="53"/>
      <c r="AO684" s="53"/>
      <c r="AP684" s="53"/>
      <c r="AQ684" s="53"/>
      <c r="AR684" s="53"/>
      <c r="AS684" s="53"/>
      <c r="AT684" s="53"/>
      <c r="AU684" s="53"/>
      <c r="AV684" s="53"/>
      <c r="AW684" s="53"/>
      <c r="AX684" s="53"/>
      <c r="AY684" s="53"/>
      <c r="AZ684" s="53"/>
      <c r="BA684" s="53"/>
      <c r="BB684" s="53"/>
      <c r="BC684" s="53"/>
      <c r="BD684" s="53"/>
      <c r="BE684" s="53"/>
      <c r="BF684" s="53"/>
      <c r="BG684" s="53"/>
      <c r="BH684" s="53"/>
      <c r="BI684" s="53"/>
      <c r="BJ684" s="53"/>
      <c r="BK684" s="53"/>
      <c r="BL684" s="53"/>
      <c r="BM684" s="53"/>
      <c r="BN684" s="53"/>
      <c r="BO684" s="53"/>
      <c r="BP684" s="53"/>
      <c r="BQ684" s="53"/>
      <c r="BR684" s="53"/>
      <c r="BS684" s="53"/>
      <c r="BT684" s="53"/>
      <c r="BU684" s="53"/>
      <c r="BV684" s="53"/>
      <c r="BW684" s="53"/>
      <c r="BX684" s="53"/>
      <c r="BY684" s="53"/>
      <c r="BZ684" s="53"/>
      <c r="CA684" s="53"/>
      <c r="CB684" s="53"/>
      <c r="CC684" s="53"/>
      <c r="CD684" s="53"/>
      <c r="CE684" s="53"/>
      <c r="CF684" s="53"/>
      <c r="CG684" s="53"/>
      <c r="CH684" s="53"/>
      <c r="CI684" s="53"/>
      <c r="CJ684" s="53"/>
      <c r="CK684" s="53"/>
      <c r="CL684" s="53"/>
      <c r="CM684" s="53"/>
      <c r="CN684" s="53"/>
      <c r="CO684" s="53"/>
      <c r="CP684" s="53"/>
      <c r="CQ684" s="53"/>
      <c r="CR684" s="53"/>
      <c r="CS684" s="53"/>
      <c r="CT684" s="53"/>
      <c r="CU684" s="53"/>
      <c r="CV684" s="53"/>
      <c r="CW684" s="53"/>
      <c r="CX684" s="53"/>
      <c r="CY684" s="53"/>
      <c r="CZ684" s="53"/>
      <c r="DA684" s="53"/>
      <c r="DB684" s="53"/>
      <c r="DC684" s="53"/>
      <c r="DD684" s="53"/>
      <c r="DE684" s="53"/>
      <c r="DF684" s="53"/>
      <c r="DG684" s="53"/>
      <c r="DH684" s="53"/>
      <c r="DI684" s="53"/>
      <c r="DJ684" s="53"/>
      <c r="DK684" s="53"/>
      <c r="DL684" s="53"/>
      <c r="DM684" s="53"/>
      <c r="DN684" s="53"/>
      <c r="DO684" s="53"/>
      <c r="DP684" s="53"/>
      <c r="DQ684" s="53"/>
      <c r="DR684" s="53"/>
      <c r="DS684" s="53"/>
      <c r="DT684" s="53"/>
      <c r="DU684" s="53"/>
      <c r="DV684" s="53"/>
      <c r="DW684" s="53"/>
      <c r="DX684" s="53"/>
      <c r="DY684" s="53"/>
      <c r="DZ684" s="53"/>
      <c r="EA684" s="53"/>
      <c r="EB684" s="53"/>
      <c r="EC684" s="53"/>
      <c r="ED684" s="53"/>
      <c r="EE684" s="53"/>
      <c r="EF684" s="53"/>
      <c r="EG684" s="53"/>
      <c r="EH684" s="53"/>
      <c r="EI684" s="53"/>
      <c r="EJ684" s="53"/>
      <c r="EK684" s="53"/>
      <c r="EL684" s="53"/>
      <c r="EM684" s="53"/>
      <c r="EN684" s="53"/>
      <c r="EO684" s="53"/>
      <c r="EP684" s="53"/>
      <c r="EQ684" s="53"/>
      <c r="ER684" s="53"/>
      <c r="ES684" s="53"/>
      <c r="ET684" s="53"/>
      <c r="EU684" s="53"/>
      <c r="EV684" s="53"/>
      <c r="EW684" s="53"/>
      <c r="EX684" s="53"/>
      <c r="EY684" s="53"/>
      <c r="EZ684" s="53"/>
      <c r="FA684" s="53"/>
    </row>
    <row r="685" spans="2:11">
      <c r="B685" s="50" t="s">
        <v>72</v>
      </c>
      <c r="C685" s="50" t="s">
        <v>1860</v>
      </c>
      <c r="D685" s="50" t="s">
        <v>14</v>
      </c>
      <c r="E685" s="51"/>
      <c r="F685" s="50" t="s">
        <v>47</v>
      </c>
      <c r="G685" s="52" t="s">
        <v>11</v>
      </c>
      <c r="H685" s="52">
        <v>0</v>
      </c>
      <c r="I685" s="64">
        <v>0</v>
      </c>
      <c r="J685" s="64">
        <v>0</v>
      </c>
      <c r="K685" s="64">
        <f>SUM(K686:K689)</f>
        <v>14444.68</v>
      </c>
    </row>
    <row r="686" customFormat="1" spans="1:157">
      <c r="A686" s="53"/>
      <c r="B686" s="57" t="s">
        <v>16</v>
      </c>
      <c r="C686" s="57" t="s">
        <v>1861</v>
      </c>
      <c r="D686" s="57" t="s">
        <v>14</v>
      </c>
      <c r="E686" s="58" t="s">
        <v>56</v>
      </c>
      <c r="F686" s="57" t="s">
        <v>57</v>
      </c>
      <c r="G686" s="59" t="s">
        <v>54</v>
      </c>
      <c r="H686" s="59">
        <v>109.2</v>
      </c>
      <c r="I686" s="66">
        <v>38.29</v>
      </c>
      <c r="J686" s="66">
        <v>46.89</v>
      </c>
      <c r="K686" s="66">
        <v>5120.38</v>
      </c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  <c r="AA686" s="53"/>
      <c r="AB686" s="53"/>
      <c r="AC686" s="53"/>
      <c r="AD686" s="53"/>
      <c r="AE686" s="53"/>
      <c r="AF686" s="53"/>
      <c r="AG686" s="53"/>
      <c r="AH686" s="53"/>
      <c r="AI686" s="53"/>
      <c r="AJ686" s="53"/>
      <c r="AK686" s="53"/>
      <c r="AL686" s="53"/>
      <c r="AM686" s="53"/>
      <c r="AN686" s="53"/>
      <c r="AO686" s="53"/>
      <c r="AP686" s="53"/>
      <c r="AQ686" s="53"/>
      <c r="AR686" s="53"/>
      <c r="AS686" s="53"/>
      <c r="AT686" s="53"/>
      <c r="AU686" s="53"/>
      <c r="AV686" s="53"/>
      <c r="AW686" s="53"/>
      <c r="AX686" s="53"/>
      <c r="AY686" s="53"/>
      <c r="AZ686" s="53"/>
      <c r="BA686" s="53"/>
      <c r="BB686" s="53"/>
      <c r="BC686" s="53"/>
      <c r="BD686" s="53"/>
      <c r="BE686" s="53"/>
      <c r="BF686" s="53"/>
      <c r="BG686" s="53"/>
      <c r="BH686" s="53"/>
      <c r="BI686" s="53"/>
      <c r="BJ686" s="53"/>
      <c r="BK686" s="53"/>
      <c r="BL686" s="53"/>
      <c r="BM686" s="53"/>
      <c r="BN686" s="53"/>
      <c r="BO686" s="53"/>
      <c r="BP686" s="53"/>
      <c r="BQ686" s="53"/>
      <c r="BR686" s="53"/>
      <c r="BS686" s="53"/>
      <c r="BT686" s="53"/>
      <c r="BU686" s="53"/>
      <c r="BV686" s="53"/>
      <c r="BW686" s="53"/>
      <c r="BX686" s="53"/>
      <c r="BY686" s="53"/>
      <c r="BZ686" s="53"/>
      <c r="CA686" s="53"/>
      <c r="CB686" s="53"/>
      <c r="CC686" s="53"/>
      <c r="CD686" s="53"/>
      <c r="CE686" s="53"/>
      <c r="CF686" s="53"/>
      <c r="CG686" s="53"/>
      <c r="CH686" s="53"/>
      <c r="CI686" s="53"/>
      <c r="CJ686" s="53"/>
      <c r="CK686" s="53"/>
      <c r="CL686" s="53"/>
      <c r="CM686" s="53"/>
      <c r="CN686" s="53"/>
      <c r="CO686" s="53"/>
      <c r="CP686" s="53"/>
      <c r="CQ686" s="53"/>
      <c r="CR686" s="53"/>
      <c r="CS686" s="53"/>
      <c r="CT686" s="53"/>
      <c r="CU686" s="53"/>
      <c r="CV686" s="53"/>
      <c r="CW686" s="53"/>
      <c r="CX686" s="53"/>
      <c r="CY686" s="53"/>
      <c r="CZ686" s="53"/>
      <c r="DA686" s="53"/>
      <c r="DB686" s="53"/>
      <c r="DC686" s="53"/>
      <c r="DD686" s="53"/>
      <c r="DE686" s="53"/>
      <c r="DF686" s="53"/>
      <c r="DG686" s="53"/>
      <c r="DH686" s="53"/>
      <c r="DI686" s="53"/>
      <c r="DJ686" s="53"/>
      <c r="DK686" s="53"/>
      <c r="DL686" s="53"/>
      <c r="DM686" s="53"/>
      <c r="DN686" s="53"/>
      <c r="DO686" s="53"/>
      <c r="DP686" s="53"/>
      <c r="DQ686" s="53"/>
      <c r="DR686" s="53"/>
      <c r="DS686" s="53"/>
      <c r="DT686" s="53"/>
      <c r="DU686" s="53"/>
      <c r="DV686" s="53"/>
      <c r="DW686" s="53"/>
      <c r="DX686" s="53"/>
      <c r="DY686" s="53"/>
      <c r="DZ686" s="53"/>
      <c r="EA686" s="53"/>
      <c r="EB686" s="53"/>
      <c r="EC686" s="53"/>
      <c r="ED686" s="53"/>
      <c r="EE686" s="53"/>
      <c r="EF686" s="53"/>
      <c r="EG686" s="53"/>
      <c r="EH686" s="53"/>
      <c r="EI686" s="53"/>
      <c r="EJ686" s="53"/>
      <c r="EK686" s="53"/>
      <c r="EL686" s="53"/>
      <c r="EM686" s="53"/>
      <c r="EN686" s="53"/>
      <c r="EO686" s="53"/>
      <c r="EP686" s="53"/>
      <c r="EQ686" s="53"/>
      <c r="ER686" s="53"/>
      <c r="ES686" s="53"/>
      <c r="ET686" s="53"/>
      <c r="EU686" s="53"/>
      <c r="EV686" s="53"/>
      <c r="EW686" s="53"/>
      <c r="EX686" s="53"/>
      <c r="EY686" s="53"/>
      <c r="EZ686" s="53"/>
      <c r="FA686" s="53"/>
    </row>
    <row r="687" customFormat="1" spans="1:157">
      <c r="A687" s="53"/>
      <c r="B687" s="57" t="s">
        <v>16</v>
      </c>
      <c r="C687" s="57" t="s">
        <v>1862</v>
      </c>
      <c r="D687" s="57" t="s">
        <v>14</v>
      </c>
      <c r="E687" s="58" t="s">
        <v>59</v>
      </c>
      <c r="F687" s="57" t="s">
        <v>60</v>
      </c>
      <c r="G687" s="59" t="s">
        <v>54</v>
      </c>
      <c r="H687" s="59">
        <v>48.36</v>
      </c>
      <c r="I687" s="66">
        <v>49.19</v>
      </c>
      <c r="J687" s="66">
        <v>60.24</v>
      </c>
      <c r="K687" s="66">
        <v>2913.2</v>
      </c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  <c r="AA687" s="53"/>
      <c r="AB687" s="53"/>
      <c r="AC687" s="53"/>
      <c r="AD687" s="53"/>
      <c r="AE687" s="53"/>
      <c r="AF687" s="53"/>
      <c r="AG687" s="53"/>
      <c r="AH687" s="53"/>
      <c r="AI687" s="53"/>
      <c r="AJ687" s="53"/>
      <c r="AK687" s="53"/>
      <c r="AL687" s="53"/>
      <c r="AM687" s="53"/>
      <c r="AN687" s="53"/>
      <c r="AO687" s="53"/>
      <c r="AP687" s="53"/>
      <c r="AQ687" s="53"/>
      <c r="AR687" s="53"/>
      <c r="AS687" s="53"/>
      <c r="AT687" s="53"/>
      <c r="AU687" s="53"/>
      <c r="AV687" s="53"/>
      <c r="AW687" s="53"/>
      <c r="AX687" s="53"/>
      <c r="AY687" s="53"/>
      <c r="AZ687" s="53"/>
      <c r="BA687" s="53"/>
      <c r="BB687" s="53"/>
      <c r="BC687" s="53"/>
      <c r="BD687" s="53"/>
      <c r="BE687" s="53"/>
      <c r="BF687" s="53"/>
      <c r="BG687" s="53"/>
      <c r="BH687" s="53"/>
      <c r="BI687" s="53"/>
      <c r="BJ687" s="53"/>
      <c r="BK687" s="53"/>
      <c r="BL687" s="53"/>
      <c r="BM687" s="53"/>
      <c r="BN687" s="53"/>
      <c r="BO687" s="53"/>
      <c r="BP687" s="53"/>
      <c r="BQ687" s="53"/>
      <c r="BR687" s="53"/>
      <c r="BS687" s="53"/>
      <c r="BT687" s="53"/>
      <c r="BU687" s="53"/>
      <c r="BV687" s="53"/>
      <c r="BW687" s="53"/>
      <c r="BX687" s="53"/>
      <c r="BY687" s="53"/>
      <c r="BZ687" s="53"/>
      <c r="CA687" s="53"/>
      <c r="CB687" s="53"/>
      <c r="CC687" s="53"/>
      <c r="CD687" s="53"/>
      <c r="CE687" s="53"/>
      <c r="CF687" s="53"/>
      <c r="CG687" s="53"/>
      <c r="CH687" s="53"/>
      <c r="CI687" s="53"/>
      <c r="CJ687" s="53"/>
      <c r="CK687" s="53"/>
      <c r="CL687" s="53"/>
      <c r="CM687" s="53"/>
      <c r="CN687" s="53"/>
      <c r="CO687" s="53"/>
      <c r="CP687" s="53"/>
      <c r="CQ687" s="53"/>
      <c r="CR687" s="53"/>
      <c r="CS687" s="53"/>
      <c r="CT687" s="53"/>
      <c r="CU687" s="53"/>
      <c r="CV687" s="53"/>
      <c r="CW687" s="53"/>
      <c r="CX687" s="53"/>
      <c r="CY687" s="53"/>
      <c r="CZ687" s="53"/>
      <c r="DA687" s="53"/>
      <c r="DB687" s="53"/>
      <c r="DC687" s="53"/>
      <c r="DD687" s="53"/>
      <c r="DE687" s="53"/>
      <c r="DF687" s="53"/>
      <c r="DG687" s="53"/>
      <c r="DH687" s="53"/>
      <c r="DI687" s="53"/>
      <c r="DJ687" s="53"/>
      <c r="DK687" s="53"/>
      <c r="DL687" s="53"/>
      <c r="DM687" s="53"/>
      <c r="DN687" s="53"/>
      <c r="DO687" s="53"/>
      <c r="DP687" s="53"/>
      <c r="DQ687" s="53"/>
      <c r="DR687" s="53"/>
      <c r="DS687" s="53"/>
      <c r="DT687" s="53"/>
      <c r="DU687" s="53"/>
      <c r="DV687" s="53"/>
      <c r="DW687" s="53"/>
      <c r="DX687" s="53"/>
      <c r="DY687" s="53"/>
      <c r="DZ687" s="53"/>
      <c r="EA687" s="53"/>
      <c r="EB687" s="53"/>
      <c r="EC687" s="53"/>
      <c r="ED687" s="53"/>
      <c r="EE687" s="53"/>
      <c r="EF687" s="53"/>
      <c r="EG687" s="53"/>
      <c r="EH687" s="53"/>
      <c r="EI687" s="53"/>
      <c r="EJ687" s="53"/>
      <c r="EK687" s="53"/>
      <c r="EL687" s="53"/>
      <c r="EM687" s="53"/>
      <c r="EN687" s="53"/>
      <c r="EO687" s="53"/>
      <c r="EP687" s="53"/>
      <c r="EQ687" s="53"/>
      <c r="ER687" s="53"/>
      <c r="ES687" s="53"/>
      <c r="ET687" s="53"/>
      <c r="EU687" s="53"/>
      <c r="EV687" s="53"/>
      <c r="EW687" s="53"/>
      <c r="EX687" s="53"/>
      <c r="EY687" s="53"/>
      <c r="EZ687" s="53"/>
      <c r="FA687" s="53"/>
    </row>
    <row r="688" customFormat="1" spans="1:157">
      <c r="A688" s="53"/>
      <c r="B688" s="57" t="s">
        <v>16</v>
      </c>
      <c r="C688" s="57" t="s">
        <v>1863</v>
      </c>
      <c r="D688" s="57" t="s">
        <v>14</v>
      </c>
      <c r="E688" s="58" t="s">
        <v>62</v>
      </c>
      <c r="F688" s="57" t="s">
        <v>63</v>
      </c>
      <c r="G688" s="59" t="s">
        <v>20</v>
      </c>
      <c r="H688" s="59">
        <v>270.39</v>
      </c>
      <c r="I688" s="66">
        <v>6.51</v>
      </c>
      <c r="J688" s="66">
        <v>7.97</v>
      </c>
      <c r="K688" s="66">
        <v>2155</v>
      </c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  <c r="AA688" s="53"/>
      <c r="AB688" s="53"/>
      <c r="AC688" s="53"/>
      <c r="AD688" s="53"/>
      <c r="AE688" s="53"/>
      <c r="AF688" s="53"/>
      <c r="AG688" s="53"/>
      <c r="AH688" s="53"/>
      <c r="AI688" s="53"/>
      <c r="AJ688" s="53"/>
      <c r="AK688" s="53"/>
      <c r="AL688" s="53"/>
      <c r="AM688" s="53"/>
      <c r="AN688" s="53"/>
      <c r="AO688" s="53"/>
      <c r="AP688" s="53"/>
      <c r="AQ688" s="53"/>
      <c r="AR688" s="53"/>
      <c r="AS688" s="53"/>
      <c r="AT688" s="53"/>
      <c r="AU688" s="53"/>
      <c r="AV688" s="53"/>
      <c r="AW688" s="53"/>
      <c r="AX688" s="53"/>
      <c r="AY688" s="53"/>
      <c r="AZ688" s="53"/>
      <c r="BA688" s="53"/>
      <c r="BB688" s="53"/>
      <c r="BC688" s="53"/>
      <c r="BD688" s="53"/>
      <c r="BE688" s="53"/>
      <c r="BF688" s="53"/>
      <c r="BG688" s="53"/>
      <c r="BH688" s="53"/>
      <c r="BI688" s="53"/>
      <c r="BJ688" s="53"/>
      <c r="BK688" s="53"/>
      <c r="BL688" s="53"/>
      <c r="BM688" s="53"/>
      <c r="BN688" s="53"/>
      <c r="BO688" s="53"/>
      <c r="BP688" s="53"/>
      <c r="BQ688" s="53"/>
      <c r="BR688" s="53"/>
      <c r="BS688" s="53"/>
      <c r="BT688" s="53"/>
      <c r="BU688" s="53"/>
      <c r="BV688" s="53"/>
      <c r="BW688" s="53"/>
      <c r="BX688" s="53"/>
      <c r="BY688" s="53"/>
      <c r="BZ688" s="53"/>
      <c r="CA688" s="53"/>
      <c r="CB688" s="53"/>
      <c r="CC688" s="53"/>
      <c r="CD688" s="53"/>
      <c r="CE688" s="53"/>
      <c r="CF688" s="53"/>
      <c r="CG688" s="53"/>
      <c r="CH688" s="53"/>
      <c r="CI688" s="53"/>
      <c r="CJ688" s="53"/>
      <c r="CK688" s="53"/>
      <c r="CL688" s="53"/>
      <c r="CM688" s="53"/>
      <c r="CN688" s="53"/>
      <c r="CO688" s="53"/>
      <c r="CP688" s="53"/>
      <c r="CQ688" s="53"/>
      <c r="CR688" s="53"/>
      <c r="CS688" s="53"/>
      <c r="CT688" s="53"/>
      <c r="CU688" s="53"/>
      <c r="CV688" s="53"/>
      <c r="CW688" s="53"/>
      <c r="CX688" s="53"/>
      <c r="CY688" s="53"/>
      <c r="CZ688" s="53"/>
      <c r="DA688" s="53"/>
      <c r="DB688" s="53"/>
      <c r="DC688" s="53"/>
      <c r="DD688" s="53"/>
      <c r="DE688" s="53"/>
      <c r="DF688" s="53"/>
      <c r="DG688" s="53"/>
      <c r="DH688" s="53"/>
      <c r="DI688" s="53"/>
      <c r="DJ688" s="53"/>
      <c r="DK688" s="53"/>
      <c r="DL688" s="53"/>
      <c r="DM688" s="53"/>
      <c r="DN688" s="53"/>
      <c r="DO688" s="53"/>
      <c r="DP688" s="53"/>
      <c r="DQ688" s="53"/>
      <c r="DR688" s="53"/>
      <c r="DS688" s="53"/>
      <c r="DT688" s="53"/>
      <c r="DU688" s="53"/>
      <c r="DV688" s="53"/>
      <c r="DW688" s="53"/>
      <c r="DX688" s="53"/>
      <c r="DY688" s="53"/>
      <c r="DZ688" s="53"/>
      <c r="EA688" s="53"/>
      <c r="EB688" s="53"/>
      <c r="EC688" s="53"/>
      <c r="ED688" s="53"/>
      <c r="EE688" s="53"/>
      <c r="EF688" s="53"/>
      <c r="EG688" s="53"/>
      <c r="EH688" s="53"/>
      <c r="EI688" s="53"/>
      <c r="EJ688" s="53"/>
      <c r="EK688" s="53"/>
      <c r="EL688" s="53"/>
      <c r="EM688" s="53"/>
      <c r="EN688" s="53"/>
      <c r="EO688" s="53"/>
      <c r="EP688" s="53"/>
      <c r="EQ688" s="53"/>
      <c r="ER688" s="53"/>
      <c r="ES688" s="53"/>
      <c r="ET688" s="53"/>
      <c r="EU688" s="53"/>
      <c r="EV688" s="53"/>
      <c r="EW688" s="53"/>
      <c r="EX688" s="53"/>
      <c r="EY688" s="53"/>
      <c r="EZ688" s="53"/>
      <c r="FA688" s="53"/>
    </row>
    <row r="689" customFormat="1" spans="1:157">
      <c r="A689" s="53"/>
      <c r="B689" s="57" t="s">
        <v>16</v>
      </c>
      <c r="C689" s="57" t="s">
        <v>1864</v>
      </c>
      <c r="D689" s="57" t="s">
        <v>14</v>
      </c>
      <c r="E689" s="58" t="s">
        <v>65</v>
      </c>
      <c r="F689" s="57" t="s">
        <v>66</v>
      </c>
      <c r="G689" s="59" t="s">
        <v>54</v>
      </c>
      <c r="H689" s="59">
        <v>136.37</v>
      </c>
      <c r="I689" s="66">
        <v>25.49</v>
      </c>
      <c r="J689" s="66">
        <v>31.21</v>
      </c>
      <c r="K689" s="66">
        <v>4256.1</v>
      </c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  <c r="AA689" s="53"/>
      <c r="AB689" s="53"/>
      <c r="AC689" s="53"/>
      <c r="AD689" s="53"/>
      <c r="AE689" s="53"/>
      <c r="AF689" s="53"/>
      <c r="AG689" s="53"/>
      <c r="AH689" s="53"/>
      <c r="AI689" s="53"/>
      <c r="AJ689" s="53"/>
      <c r="AK689" s="53"/>
      <c r="AL689" s="53"/>
      <c r="AM689" s="53"/>
      <c r="AN689" s="53"/>
      <c r="AO689" s="53"/>
      <c r="AP689" s="53"/>
      <c r="AQ689" s="53"/>
      <c r="AR689" s="53"/>
      <c r="AS689" s="53"/>
      <c r="AT689" s="53"/>
      <c r="AU689" s="53"/>
      <c r="AV689" s="53"/>
      <c r="AW689" s="53"/>
      <c r="AX689" s="53"/>
      <c r="AY689" s="53"/>
      <c r="AZ689" s="53"/>
      <c r="BA689" s="53"/>
      <c r="BB689" s="53"/>
      <c r="BC689" s="53"/>
      <c r="BD689" s="53"/>
      <c r="BE689" s="53"/>
      <c r="BF689" s="53"/>
      <c r="BG689" s="53"/>
      <c r="BH689" s="53"/>
      <c r="BI689" s="53"/>
      <c r="BJ689" s="53"/>
      <c r="BK689" s="53"/>
      <c r="BL689" s="53"/>
      <c r="BM689" s="53"/>
      <c r="BN689" s="53"/>
      <c r="BO689" s="53"/>
      <c r="BP689" s="53"/>
      <c r="BQ689" s="53"/>
      <c r="BR689" s="53"/>
      <c r="BS689" s="53"/>
      <c r="BT689" s="53"/>
      <c r="BU689" s="53"/>
      <c r="BV689" s="53"/>
      <c r="BW689" s="53"/>
      <c r="BX689" s="53"/>
      <c r="BY689" s="53"/>
      <c r="BZ689" s="53"/>
      <c r="CA689" s="53"/>
      <c r="CB689" s="53"/>
      <c r="CC689" s="53"/>
      <c r="CD689" s="53"/>
      <c r="CE689" s="53"/>
      <c r="CF689" s="53"/>
      <c r="CG689" s="53"/>
      <c r="CH689" s="53"/>
      <c r="CI689" s="53"/>
      <c r="CJ689" s="53"/>
      <c r="CK689" s="53"/>
      <c r="CL689" s="53"/>
      <c r="CM689" s="53"/>
      <c r="CN689" s="53"/>
      <c r="CO689" s="53"/>
      <c r="CP689" s="53"/>
      <c r="CQ689" s="53"/>
      <c r="CR689" s="53"/>
      <c r="CS689" s="53"/>
      <c r="CT689" s="53"/>
      <c r="CU689" s="53"/>
      <c r="CV689" s="53"/>
      <c r="CW689" s="53"/>
      <c r="CX689" s="53"/>
      <c r="CY689" s="53"/>
      <c r="CZ689" s="53"/>
      <c r="DA689" s="53"/>
      <c r="DB689" s="53"/>
      <c r="DC689" s="53"/>
      <c r="DD689" s="53"/>
      <c r="DE689" s="53"/>
      <c r="DF689" s="53"/>
      <c r="DG689" s="53"/>
      <c r="DH689" s="53"/>
      <c r="DI689" s="53"/>
      <c r="DJ689" s="53"/>
      <c r="DK689" s="53"/>
      <c r="DL689" s="53"/>
      <c r="DM689" s="53"/>
      <c r="DN689" s="53"/>
      <c r="DO689" s="53"/>
      <c r="DP689" s="53"/>
      <c r="DQ689" s="53"/>
      <c r="DR689" s="53"/>
      <c r="DS689" s="53"/>
      <c r="DT689" s="53"/>
      <c r="DU689" s="53"/>
      <c r="DV689" s="53"/>
      <c r="DW689" s="53"/>
      <c r="DX689" s="53"/>
      <c r="DY689" s="53"/>
      <c r="DZ689" s="53"/>
      <c r="EA689" s="53"/>
      <c r="EB689" s="53"/>
      <c r="EC689" s="53"/>
      <c r="ED689" s="53"/>
      <c r="EE689" s="53"/>
      <c r="EF689" s="53"/>
      <c r="EG689" s="53"/>
      <c r="EH689" s="53"/>
      <c r="EI689" s="53"/>
      <c r="EJ689" s="53"/>
      <c r="EK689" s="53"/>
      <c r="EL689" s="53"/>
      <c r="EM689" s="53"/>
      <c r="EN689" s="53"/>
      <c r="EO689" s="53"/>
      <c r="EP689" s="53"/>
      <c r="EQ689" s="53"/>
      <c r="ER689" s="53"/>
      <c r="ES689" s="53"/>
      <c r="ET689" s="53"/>
      <c r="EU689" s="53"/>
      <c r="EV689" s="53"/>
      <c r="EW689" s="53"/>
      <c r="EX689" s="53"/>
      <c r="EY689" s="53"/>
      <c r="EZ689" s="53"/>
      <c r="FA689" s="53"/>
    </row>
    <row r="690" spans="2:11">
      <c r="B690" s="50" t="s">
        <v>72</v>
      </c>
      <c r="C690" s="50" t="s">
        <v>1865</v>
      </c>
      <c r="D690" s="50" t="s">
        <v>14</v>
      </c>
      <c r="E690" s="51"/>
      <c r="F690" s="50" t="s">
        <v>1866</v>
      </c>
      <c r="G690" s="52" t="s">
        <v>11</v>
      </c>
      <c r="H690" s="52">
        <v>0</v>
      </c>
      <c r="I690" s="64">
        <v>0</v>
      </c>
      <c r="J690" s="64">
        <f>I690*22.47%+I690</f>
        <v>0</v>
      </c>
      <c r="K690" s="64">
        <f>SUM(K691:K697)</f>
        <v>79600.48</v>
      </c>
    </row>
    <row r="691" customFormat="1" spans="1:157">
      <c r="A691" s="53"/>
      <c r="B691" s="57" t="s">
        <v>16</v>
      </c>
      <c r="C691" s="57" t="s">
        <v>1867</v>
      </c>
      <c r="D691" s="57" t="s">
        <v>14</v>
      </c>
      <c r="E691" s="58" t="s">
        <v>87</v>
      </c>
      <c r="F691" s="57" t="s">
        <v>88</v>
      </c>
      <c r="G691" s="59" t="s">
        <v>54</v>
      </c>
      <c r="H691" s="59">
        <v>5.46</v>
      </c>
      <c r="I691" s="66">
        <v>227.55</v>
      </c>
      <c r="J691" s="66">
        <v>278.68</v>
      </c>
      <c r="K691" s="66">
        <v>1521.59</v>
      </c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  <c r="AA691" s="53"/>
      <c r="AB691" s="53"/>
      <c r="AC691" s="53"/>
      <c r="AD691" s="53"/>
      <c r="AE691" s="53"/>
      <c r="AF691" s="53"/>
      <c r="AG691" s="53"/>
      <c r="AH691" s="53"/>
      <c r="AI691" s="53"/>
      <c r="AJ691" s="53"/>
      <c r="AK691" s="53"/>
      <c r="AL691" s="53"/>
      <c r="AM691" s="53"/>
      <c r="AN691" s="53"/>
      <c r="AO691" s="53"/>
      <c r="AP691" s="53"/>
      <c r="AQ691" s="53"/>
      <c r="AR691" s="53"/>
      <c r="AS691" s="53"/>
      <c r="AT691" s="53"/>
      <c r="AU691" s="53"/>
      <c r="AV691" s="53"/>
      <c r="AW691" s="53"/>
      <c r="AX691" s="53"/>
      <c r="AY691" s="53"/>
      <c r="AZ691" s="53"/>
      <c r="BA691" s="53"/>
      <c r="BB691" s="53"/>
      <c r="BC691" s="53"/>
      <c r="BD691" s="53"/>
      <c r="BE691" s="53"/>
      <c r="BF691" s="53"/>
      <c r="BG691" s="53"/>
      <c r="BH691" s="53"/>
      <c r="BI691" s="53"/>
      <c r="BJ691" s="53"/>
      <c r="BK691" s="53"/>
      <c r="BL691" s="53"/>
      <c r="BM691" s="53"/>
      <c r="BN691" s="53"/>
      <c r="BO691" s="53"/>
      <c r="BP691" s="53"/>
      <c r="BQ691" s="53"/>
      <c r="BR691" s="53"/>
      <c r="BS691" s="53"/>
      <c r="BT691" s="53"/>
      <c r="BU691" s="53"/>
      <c r="BV691" s="53"/>
      <c r="BW691" s="53"/>
      <c r="BX691" s="53"/>
      <c r="BY691" s="53"/>
      <c r="BZ691" s="53"/>
      <c r="CA691" s="53"/>
      <c r="CB691" s="53"/>
      <c r="CC691" s="53"/>
      <c r="CD691" s="53"/>
      <c r="CE691" s="53"/>
      <c r="CF691" s="53"/>
      <c r="CG691" s="53"/>
      <c r="CH691" s="53"/>
      <c r="CI691" s="53"/>
      <c r="CJ691" s="53"/>
      <c r="CK691" s="53"/>
      <c r="CL691" s="53"/>
      <c r="CM691" s="53"/>
      <c r="CN691" s="53"/>
      <c r="CO691" s="53"/>
      <c r="CP691" s="53"/>
      <c r="CQ691" s="53"/>
      <c r="CR691" s="53"/>
      <c r="CS691" s="53"/>
      <c r="CT691" s="53"/>
      <c r="CU691" s="53"/>
      <c r="CV691" s="53"/>
      <c r="CW691" s="53"/>
      <c r="CX691" s="53"/>
      <c r="CY691" s="53"/>
      <c r="CZ691" s="53"/>
      <c r="DA691" s="53"/>
      <c r="DB691" s="53"/>
      <c r="DC691" s="53"/>
      <c r="DD691" s="53"/>
      <c r="DE691" s="53"/>
      <c r="DF691" s="53"/>
      <c r="DG691" s="53"/>
      <c r="DH691" s="53"/>
      <c r="DI691" s="53"/>
      <c r="DJ691" s="53"/>
      <c r="DK691" s="53"/>
      <c r="DL691" s="53"/>
      <c r="DM691" s="53"/>
      <c r="DN691" s="53"/>
      <c r="DO691" s="53"/>
      <c r="DP691" s="53"/>
      <c r="DQ691" s="53"/>
      <c r="DR691" s="53"/>
      <c r="DS691" s="53"/>
      <c r="DT691" s="53"/>
      <c r="DU691" s="53"/>
      <c r="DV691" s="53"/>
      <c r="DW691" s="53"/>
      <c r="DX691" s="53"/>
      <c r="DY691" s="53"/>
      <c r="DZ691" s="53"/>
      <c r="EA691" s="53"/>
      <c r="EB691" s="53"/>
      <c r="EC691" s="53"/>
      <c r="ED691" s="53"/>
      <c r="EE691" s="53"/>
      <c r="EF691" s="53"/>
      <c r="EG691" s="53"/>
      <c r="EH691" s="53"/>
      <c r="EI691" s="53"/>
      <c r="EJ691" s="53"/>
      <c r="EK691" s="53"/>
      <c r="EL691" s="53"/>
      <c r="EM691" s="53"/>
      <c r="EN691" s="53"/>
      <c r="EO691" s="53"/>
      <c r="EP691" s="53"/>
      <c r="EQ691" s="53"/>
      <c r="ER691" s="53"/>
      <c r="ES691" s="53"/>
      <c r="ET691" s="53"/>
      <c r="EU691" s="53"/>
      <c r="EV691" s="53"/>
      <c r="EW691" s="53"/>
      <c r="EX691" s="53"/>
      <c r="EY691" s="53"/>
      <c r="EZ691" s="53"/>
      <c r="FA691" s="53"/>
    </row>
    <row r="692" customFormat="1" spans="1:157">
      <c r="A692" s="53"/>
      <c r="B692" s="57" t="s">
        <v>16</v>
      </c>
      <c r="C692" s="57" t="s">
        <v>1868</v>
      </c>
      <c r="D692" s="57" t="s">
        <v>14</v>
      </c>
      <c r="E692" s="58" t="s">
        <v>90</v>
      </c>
      <c r="F692" s="57" t="s">
        <v>91</v>
      </c>
      <c r="G692" s="59" t="s">
        <v>20</v>
      </c>
      <c r="H692" s="59">
        <v>109.2</v>
      </c>
      <c r="I692" s="66">
        <v>36.58</v>
      </c>
      <c r="J692" s="66">
        <v>44.79</v>
      </c>
      <c r="K692" s="66">
        <v>4891.06</v>
      </c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  <c r="AA692" s="53"/>
      <c r="AB692" s="53"/>
      <c r="AC692" s="53"/>
      <c r="AD692" s="53"/>
      <c r="AE692" s="53"/>
      <c r="AF692" s="53"/>
      <c r="AG692" s="53"/>
      <c r="AH692" s="53"/>
      <c r="AI692" s="53"/>
      <c r="AJ692" s="53"/>
      <c r="AK692" s="53"/>
      <c r="AL692" s="53"/>
      <c r="AM692" s="53"/>
      <c r="AN692" s="53"/>
      <c r="AO692" s="53"/>
      <c r="AP692" s="53"/>
      <c r="AQ692" s="53"/>
      <c r="AR692" s="53"/>
      <c r="AS692" s="53"/>
      <c r="AT692" s="53"/>
      <c r="AU692" s="53"/>
      <c r="AV692" s="53"/>
      <c r="AW692" s="53"/>
      <c r="AX692" s="53"/>
      <c r="AY692" s="53"/>
      <c r="AZ692" s="53"/>
      <c r="BA692" s="53"/>
      <c r="BB692" s="53"/>
      <c r="BC692" s="53"/>
      <c r="BD692" s="53"/>
      <c r="BE692" s="53"/>
      <c r="BF692" s="53"/>
      <c r="BG692" s="53"/>
      <c r="BH692" s="53"/>
      <c r="BI692" s="53"/>
      <c r="BJ692" s="53"/>
      <c r="BK692" s="53"/>
      <c r="BL692" s="53"/>
      <c r="BM692" s="53"/>
      <c r="BN692" s="53"/>
      <c r="BO692" s="53"/>
      <c r="BP692" s="53"/>
      <c r="BQ692" s="53"/>
      <c r="BR692" s="53"/>
      <c r="BS692" s="53"/>
      <c r="BT692" s="53"/>
      <c r="BU692" s="53"/>
      <c r="BV692" s="53"/>
      <c r="BW692" s="53"/>
      <c r="BX692" s="53"/>
      <c r="BY692" s="53"/>
      <c r="BZ692" s="53"/>
      <c r="CA692" s="53"/>
      <c r="CB692" s="53"/>
      <c r="CC692" s="53"/>
      <c r="CD692" s="53"/>
      <c r="CE692" s="53"/>
      <c r="CF692" s="53"/>
      <c r="CG692" s="53"/>
      <c r="CH692" s="53"/>
      <c r="CI692" s="53"/>
      <c r="CJ692" s="53"/>
      <c r="CK692" s="53"/>
      <c r="CL692" s="53"/>
      <c r="CM692" s="53"/>
      <c r="CN692" s="53"/>
      <c r="CO692" s="53"/>
      <c r="CP692" s="53"/>
      <c r="CQ692" s="53"/>
      <c r="CR692" s="53"/>
      <c r="CS692" s="53"/>
      <c r="CT692" s="53"/>
      <c r="CU692" s="53"/>
      <c r="CV692" s="53"/>
      <c r="CW692" s="53"/>
      <c r="CX692" s="53"/>
      <c r="CY692" s="53"/>
      <c r="CZ692" s="53"/>
      <c r="DA692" s="53"/>
      <c r="DB692" s="53"/>
      <c r="DC692" s="53"/>
      <c r="DD692" s="53"/>
      <c r="DE692" s="53"/>
      <c r="DF692" s="53"/>
      <c r="DG692" s="53"/>
      <c r="DH692" s="53"/>
      <c r="DI692" s="53"/>
      <c r="DJ692" s="53"/>
      <c r="DK692" s="53"/>
      <c r="DL692" s="53"/>
      <c r="DM692" s="53"/>
      <c r="DN692" s="53"/>
      <c r="DO692" s="53"/>
      <c r="DP692" s="53"/>
      <c r="DQ692" s="53"/>
      <c r="DR692" s="53"/>
      <c r="DS692" s="53"/>
      <c r="DT692" s="53"/>
      <c r="DU692" s="53"/>
      <c r="DV692" s="53"/>
      <c r="DW692" s="53"/>
      <c r="DX692" s="53"/>
      <c r="DY692" s="53"/>
      <c r="DZ692" s="53"/>
      <c r="EA692" s="53"/>
      <c r="EB692" s="53"/>
      <c r="EC692" s="53"/>
      <c r="ED692" s="53"/>
      <c r="EE692" s="53"/>
      <c r="EF692" s="53"/>
      <c r="EG692" s="53"/>
      <c r="EH692" s="53"/>
      <c r="EI692" s="53"/>
      <c r="EJ692" s="53"/>
      <c r="EK692" s="53"/>
      <c r="EL692" s="53"/>
      <c r="EM692" s="53"/>
      <c r="EN692" s="53"/>
      <c r="EO692" s="53"/>
      <c r="EP692" s="53"/>
      <c r="EQ692" s="53"/>
      <c r="ER692" s="53"/>
      <c r="ES692" s="53"/>
      <c r="ET692" s="53"/>
      <c r="EU692" s="53"/>
      <c r="EV692" s="53"/>
      <c r="EW692" s="53"/>
      <c r="EX692" s="53"/>
      <c r="EY692" s="53"/>
      <c r="EZ692" s="53"/>
      <c r="FA692" s="53"/>
    </row>
    <row r="693" customFormat="1" spans="1:157">
      <c r="A693" s="53"/>
      <c r="B693" s="57" t="s">
        <v>16</v>
      </c>
      <c r="C693" s="57" t="s">
        <v>1869</v>
      </c>
      <c r="D693" s="57" t="s">
        <v>14</v>
      </c>
      <c r="E693" s="58" t="s">
        <v>93</v>
      </c>
      <c r="F693" s="57" t="s">
        <v>94</v>
      </c>
      <c r="G693" s="59" t="s">
        <v>20</v>
      </c>
      <c r="H693" s="59">
        <v>83.33</v>
      </c>
      <c r="I693" s="66">
        <v>130.72</v>
      </c>
      <c r="J693" s="66">
        <v>160.09</v>
      </c>
      <c r="K693" s="66">
        <v>13340.29</v>
      </c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  <c r="AA693" s="53"/>
      <c r="AB693" s="53"/>
      <c r="AC693" s="53"/>
      <c r="AD693" s="53"/>
      <c r="AE693" s="53"/>
      <c r="AF693" s="53"/>
      <c r="AG693" s="53"/>
      <c r="AH693" s="53"/>
      <c r="AI693" s="53"/>
      <c r="AJ693" s="53"/>
      <c r="AK693" s="53"/>
      <c r="AL693" s="53"/>
      <c r="AM693" s="53"/>
      <c r="AN693" s="53"/>
      <c r="AO693" s="53"/>
      <c r="AP693" s="53"/>
      <c r="AQ693" s="53"/>
      <c r="AR693" s="53"/>
      <c r="AS693" s="53"/>
      <c r="AT693" s="53"/>
      <c r="AU693" s="53"/>
      <c r="AV693" s="53"/>
      <c r="AW693" s="53"/>
      <c r="AX693" s="53"/>
      <c r="AY693" s="53"/>
      <c r="AZ693" s="53"/>
      <c r="BA693" s="53"/>
      <c r="BB693" s="53"/>
      <c r="BC693" s="53"/>
      <c r="BD693" s="53"/>
      <c r="BE693" s="53"/>
      <c r="BF693" s="53"/>
      <c r="BG693" s="53"/>
      <c r="BH693" s="53"/>
      <c r="BI693" s="53"/>
      <c r="BJ693" s="53"/>
      <c r="BK693" s="53"/>
      <c r="BL693" s="53"/>
      <c r="BM693" s="53"/>
      <c r="BN693" s="53"/>
      <c r="BO693" s="53"/>
      <c r="BP693" s="53"/>
      <c r="BQ693" s="53"/>
      <c r="BR693" s="53"/>
      <c r="BS693" s="53"/>
      <c r="BT693" s="53"/>
      <c r="BU693" s="53"/>
      <c r="BV693" s="53"/>
      <c r="BW693" s="53"/>
      <c r="BX693" s="53"/>
      <c r="BY693" s="53"/>
      <c r="BZ693" s="53"/>
      <c r="CA693" s="53"/>
      <c r="CB693" s="53"/>
      <c r="CC693" s="53"/>
      <c r="CD693" s="53"/>
      <c r="CE693" s="53"/>
      <c r="CF693" s="53"/>
      <c r="CG693" s="53"/>
      <c r="CH693" s="53"/>
      <c r="CI693" s="53"/>
      <c r="CJ693" s="53"/>
      <c r="CK693" s="53"/>
      <c r="CL693" s="53"/>
      <c r="CM693" s="53"/>
      <c r="CN693" s="53"/>
      <c r="CO693" s="53"/>
      <c r="CP693" s="53"/>
      <c r="CQ693" s="53"/>
      <c r="CR693" s="53"/>
      <c r="CS693" s="53"/>
      <c r="CT693" s="53"/>
      <c r="CU693" s="53"/>
      <c r="CV693" s="53"/>
      <c r="CW693" s="53"/>
      <c r="CX693" s="53"/>
      <c r="CY693" s="53"/>
      <c r="CZ693" s="53"/>
      <c r="DA693" s="53"/>
      <c r="DB693" s="53"/>
      <c r="DC693" s="53"/>
      <c r="DD693" s="53"/>
      <c r="DE693" s="53"/>
      <c r="DF693" s="53"/>
      <c r="DG693" s="53"/>
      <c r="DH693" s="53"/>
      <c r="DI693" s="53"/>
      <c r="DJ693" s="53"/>
      <c r="DK693" s="53"/>
      <c r="DL693" s="53"/>
      <c r="DM693" s="53"/>
      <c r="DN693" s="53"/>
      <c r="DO693" s="53"/>
      <c r="DP693" s="53"/>
      <c r="DQ693" s="53"/>
      <c r="DR693" s="53"/>
      <c r="DS693" s="53"/>
      <c r="DT693" s="53"/>
      <c r="DU693" s="53"/>
      <c r="DV693" s="53"/>
      <c r="DW693" s="53"/>
      <c r="DX693" s="53"/>
      <c r="DY693" s="53"/>
      <c r="DZ693" s="53"/>
      <c r="EA693" s="53"/>
      <c r="EB693" s="53"/>
      <c r="EC693" s="53"/>
      <c r="ED693" s="53"/>
      <c r="EE693" s="53"/>
      <c r="EF693" s="53"/>
      <c r="EG693" s="53"/>
      <c r="EH693" s="53"/>
      <c r="EI693" s="53"/>
      <c r="EJ693" s="53"/>
      <c r="EK693" s="53"/>
      <c r="EL693" s="53"/>
      <c r="EM693" s="53"/>
      <c r="EN693" s="53"/>
      <c r="EO693" s="53"/>
      <c r="EP693" s="53"/>
      <c r="EQ693" s="53"/>
      <c r="ER693" s="53"/>
      <c r="ES693" s="53"/>
      <c r="ET693" s="53"/>
      <c r="EU693" s="53"/>
      <c r="EV693" s="53"/>
      <c r="EW693" s="53"/>
      <c r="EX693" s="53"/>
      <c r="EY693" s="53"/>
      <c r="EZ693" s="53"/>
      <c r="FA693" s="53"/>
    </row>
    <row r="694" customFormat="1" spans="1:157">
      <c r="A694" s="53"/>
      <c r="B694" s="57" t="s">
        <v>16</v>
      </c>
      <c r="C694" s="57" t="s">
        <v>1870</v>
      </c>
      <c r="D694" s="57" t="s">
        <v>14</v>
      </c>
      <c r="E694" s="58" t="s">
        <v>96</v>
      </c>
      <c r="F694" s="57" t="s">
        <v>97</v>
      </c>
      <c r="G694" s="59" t="s">
        <v>98</v>
      </c>
      <c r="H694" s="59">
        <v>3050.79</v>
      </c>
      <c r="I694" s="66">
        <v>11.96</v>
      </c>
      <c r="J694" s="66">
        <v>14.64</v>
      </c>
      <c r="K694" s="66">
        <v>44663.56</v>
      </c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  <c r="AA694" s="53"/>
      <c r="AB694" s="53"/>
      <c r="AC694" s="53"/>
      <c r="AD694" s="53"/>
      <c r="AE694" s="53"/>
      <c r="AF694" s="53"/>
      <c r="AG694" s="53"/>
      <c r="AH694" s="53"/>
      <c r="AI694" s="53"/>
      <c r="AJ694" s="53"/>
      <c r="AK694" s="53"/>
      <c r="AL694" s="53"/>
      <c r="AM694" s="53"/>
      <c r="AN694" s="53"/>
      <c r="AO694" s="53"/>
      <c r="AP694" s="53"/>
      <c r="AQ694" s="53"/>
      <c r="AR694" s="53"/>
      <c r="AS694" s="53"/>
      <c r="AT694" s="53"/>
      <c r="AU694" s="53"/>
      <c r="AV694" s="53"/>
      <c r="AW694" s="53"/>
      <c r="AX694" s="53"/>
      <c r="AY694" s="53"/>
      <c r="AZ694" s="53"/>
      <c r="BA694" s="53"/>
      <c r="BB694" s="53"/>
      <c r="BC694" s="53"/>
      <c r="BD694" s="53"/>
      <c r="BE694" s="53"/>
      <c r="BF694" s="53"/>
      <c r="BG694" s="53"/>
      <c r="BH694" s="53"/>
      <c r="BI694" s="53"/>
      <c r="BJ694" s="53"/>
      <c r="BK694" s="53"/>
      <c r="BL694" s="53"/>
      <c r="BM694" s="53"/>
      <c r="BN694" s="53"/>
      <c r="BO694" s="53"/>
      <c r="BP694" s="53"/>
      <c r="BQ694" s="53"/>
      <c r="BR694" s="53"/>
      <c r="BS694" s="53"/>
      <c r="BT694" s="53"/>
      <c r="BU694" s="53"/>
      <c r="BV694" s="53"/>
      <c r="BW694" s="53"/>
      <c r="BX694" s="53"/>
      <c r="BY694" s="53"/>
      <c r="BZ694" s="53"/>
      <c r="CA694" s="53"/>
      <c r="CB694" s="53"/>
      <c r="CC694" s="53"/>
      <c r="CD694" s="53"/>
      <c r="CE694" s="53"/>
      <c r="CF694" s="53"/>
      <c r="CG694" s="53"/>
      <c r="CH694" s="53"/>
      <c r="CI694" s="53"/>
      <c r="CJ694" s="53"/>
      <c r="CK694" s="53"/>
      <c r="CL694" s="53"/>
      <c r="CM694" s="53"/>
      <c r="CN694" s="53"/>
      <c r="CO694" s="53"/>
      <c r="CP694" s="53"/>
      <c r="CQ694" s="53"/>
      <c r="CR694" s="53"/>
      <c r="CS694" s="53"/>
      <c r="CT694" s="53"/>
      <c r="CU694" s="53"/>
      <c r="CV694" s="53"/>
      <c r="CW694" s="53"/>
      <c r="CX694" s="53"/>
      <c r="CY694" s="53"/>
      <c r="CZ694" s="53"/>
      <c r="DA694" s="53"/>
      <c r="DB694" s="53"/>
      <c r="DC694" s="53"/>
      <c r="DD694" s="53"/>
      <c r="DE694" s="53"/>
      <c r="DF694" s="53"/>
      <c r="DG694" s="53"/>
      <c r="DH694" s="53"/>
      <c r="DI694" s="53"/>
      <c r="DJ694" s="53"/>
      <c r="DK694" s="53"/>
      <c r="DL694" s="53"/>
      <c r="DM694" s="53"/>
      <c r="DN694" s="53"/>
      <c r="DO694" s="53"/>
      <c r="DP694" s="53"/>
      <c r="DQ694" s="53"/>
      <c r="DR694" s="53"/>
      <c r="DS694" s="53"/>
      <c r="DT694" s="53"/>
      <c r="DU694" s="53"/>
      <c r="DV694" s="53"/>
      <c r="DW694" s="53"/>
      <c r="DX694" s="53"/>
      <c r="DY694" s="53"/>
      <c r="DZ694" s="53"/>
      <c r="EA694" s="53"/>
      <c r="EB694" s="53"/>
      <c r="EC694" s="53"/>
      <c r="ED694" s="53"/>
      <c r="EE694" s="53"/>
      <c r="EF694" s="53"/>
      <c r="EG694" s="53"/>
      <c r="EH694" s="53"/>
      <c r="EI694" s="53"/>
      <c r="EJ694" s="53"/>
      <c r="EK694" s="53"/>
      <c r="EL694" s="53"/>
      <c r="EM694" s="53"/>
      <c r="EN694" s="53"/>
      <c r="EO694" s="53"/>
      <c r="EP694" s="53"/>
      <c r="EQ694" s="53"/>
      <c r="ER694" s="53"/>
      <c r="ES694" s="53"/>
      <c r="ET694" s="53"/>
      <c r="EU694" s="53"/>
      <c r="EV694" s="53"/>
      <c r="EW694" s="53"/>
      <c r="EX694" s="53"/>
      <c r="EY694" s="53"/>
      <c r="EZ694" s="53"/>
      <c r="FA694" s="53"/>
    </row>
    <row r="695" customFormat="1" spans="1:157">
      <c r="A695" s="53"/>
      <c r="B695" s="57" t="s">
        <v>16</v>
      </c>
      <c r="C695" s="57" t="s">
        <v>1871</v>
      </c>
      <c r="D695" s="57" t="s">
        <v>14</v>
      </c>
      <c r="E695" s="58" t="s">
        <v>100</v>
      </c>
      <c r="F695" s="57" t="s">
        <v>101</v>
      </c>
      <c r="G695" s="59" t="s">
        <v>98</v>
      </c>
      <c r="H695" s="59">
        <v>250.16</v>
      </c>
      <c r="I695" s="66">
        <v>10.48</v>
      </c>
      <c r="J695" s="66">
        <v>12.83</v>
      </c>
      <c r="K695" s="66">
        <v>3209.55</v>
      </c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  <c r="AA695" s="53"/>
      <c r="AB695" s="53"/>
      <c r="AC695" s="53"/>
      <c r="AD695" s="53"/>
      <c r="AE695" s="53"/>
      <c r="AF695" s="53"/>
      <c r="AG695" s="53"/>
      <c r="AH695" s="53"/>
      <c r="AI695" s="53"/>
      <c r="AJ695" s="53"/>
      <c r="AK695" s="53"/>
      <c r="AL695" s="53"/>
      <c r="AM695" s="53"/>
      <c r="AN695" s="53"/>
      <c r="AO695" s="53"/>
      <c r="AP695" s="53"/>
      <c r="AQ695" s="53"/>
      <c r="AR695" s="53"/>
      <c r="AS695" s="53"/>
      <c r="AT695" s="53"/>
      <c r="AU695" s="53"/>
      <c r="AV695" s="53"/>
      <c r="AW695" s="53"/>
      <c r="AX695" s="53"/>
      <c r="AY695" s="53"/>
      <c r="AZ695" s="53"/>
      <c r="BA695" s="53"/>
      <c r="BB695" s="53"/>
      <c r="BC695" s="53"/>
      <c r="BD695" s="53"/>
      <c r="BE695" s="53"/>
      <c r="BF695" s="53"/>
      <c r="BG695" s="53"/>
      <c r="BH695" s="53"/>
      <c r="BI695" s="53"/>
      <c r="BJ695" s="53"/>
      <c r="BK695" s="53"/>
      <c r="BL695" s="53"/>
      <c r="BM695" s="53"/>
      <c r="BN695" s="53"/>
      <c r="BO695" s="53"/>
      <c r="BP695" s="53"/>
      <c r="BQ695" s="53"/>
      <c r="BR695" s="53"/>
      <c r="BS695" s="53"/>
      <c r="BT695" s="53"/>
      <c r="BU695" s="53"/>
      <c r="BV695" s="53"/>
      <c r="BW695" s="53"/>
      <c r="BX695" s="53"/>
      <c r="BY695" s="53"/>
      <c r="BZ695" s="53"/>
      <c r="CA695" s="53"/>
      <c r="CB695" s="53"/>
      <c r="CC695" s="53"/>
      <c r="CD695" s="53"/>
      <c r="CE695" s="53"/>
      <c r="CF695" s="53"/>
      <c r="CG695" s="53"/>
      <c r="CH695" s="53"/>
      <c r="CI695" s="53"/>
      <c r="CJ695" s="53"/>
      <c r="CK695" s="53"/>
      <c r="CL695" s="53"/>
      <c r="CM695" s="53"/>
      <c r="CN695" s="53"/>
      <c r="CO695" s="53"/>
      <c r="CP695" s="53"/>
      <c r="CQ695" s="53"/>
      <c r="CR695" s="53"/>
      <c r="CS695" s="53"/>
      <c r="CT695" s="53"/>
      <c r="CU695" s="53"/>
      <c r="CV695" s="53"/>
      <c r="CW695" s="53"/>
      <c r="CX695" s="53"/>
      <c r="CY695" s="53"/>
      <c r="CZ695" s="53"/>
      <c r="DA695" s="53"/>
      <c r="DB695" s="53"/>
      <c r="DC695" s="53"/>
      <c r="DD695" s="53"/>
      <c r="DE695" s="53"/>
      <c r="DF695" s="53"/>
      <c r="DG695" s="53"/>
      <c r="DH695" s="53"/>
      <c r="DI695" s="53"/>
      <c r="DJ695" s="53"/>
      <c r="DK695" s="53"/>
      <c r="DL695" s="53"/>
      <c r="DM695" s="53"/>
      <c r="DN695" s="53"/>
      <c r="DO695" s="53"/>
      <c r="DP695" s="53"/>
      <c r="DQ695" s="53"/>
      <c r="DR695" s="53"/>
      <c r="DS695" s="53"/>
      <c r="DT695" s="53"/>
      <c r="DU695" s="53"/>
      <c r="DV695" s="53"/>
      <c r="DW695" s="53"/>
      <c r="DX695" s="53"/>
      <c r="DY695" s="53"/>
      <c r="DZ695" s="53"/>
      <c r="EA695" s="53"/>
      <c r="EB695" s="53"/>
      <c r="EC695" s="53"/>
      <c r="ED695" s="53"/>
      <c r="EE695" s="53"/>
      <c r="EF695" s="53"/>
      <c r="EG695" s="53"/>
      <c r="EH695" s="53"/>
      <c r="EI695" s="53"/>
      <c r="EJ695" s="53"/>
      <c r="EK695" s="53"/>
      <c r="EL695" s="53"/>
      <c r="EM695" s="53"/>
      <c r="EN695" s="53"/>
      <c r="EO695" s="53"/>
      <c r="EP695" s="53"/>
      <c r="EQ695" s="53"/>
      <c r="ER695" s="53"/>
      <c r="ES695" s="53"/>
      <c r="ET695" s="53"/>
      <c r="EU695" s="53"/>
      <c r="EV695" s="53"/>
      <c r="EW695" s="53"/>
      <c r="EX695" s="53"/>
      <c r="EY695" s="53"/>
      <c r="EZ695" s="53"/>
      <c r="FA695" s="53"/>
    </row>
    <row r="696" customFormat="1" spans="1:157">
      <c r="A696" s="53"/>
      <c r="B696" s="57" t="s">
        <v>16</v>
      </c>
      <c r="C696" s="57" t="s">
        <v>1872</v>
      </c>
      <c r="D696" s="57" t="s">
        <v>14</v>
      </c>
      <c r="E696" s="58" t="s">
        <v>103</v>
      </c>
      <c r="F696" s="57" t="s">
        <v>104</v>
      </c>
      <c r="G696" s="59" t="s">
        <v>98</v>
      </c>
      <c r="H696" s="59">
        <v>64.42</v>
      </c>
      <c r="I696" s="66">
        <v>14.91</v>
      </c>
      <c r="J696" s="66">
        <v>18.26</v>
      </c>
      <c r="K696" s="66">
        <v>1176.3</v>
      </c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  <c r="AA696" s="53"/>
      <c r="AB696" s="53"/>
      <c r="AC696" s="53"/>
      <c r="AD696" s="53"/>
      <c r="AE696" s="53"/>
      <c r="AF696" s="53"/>
      <c r="AG696" s="53"/>
      <c r="AH696" s="53"/>
      <c r="AI696" s="53"/>
      <c r="AJ696" s="53"/>
      <c r="AK696" s="53"/>
      <c r="AL696" s="53"/>
      <c r="AM696" s="53"/>
      <c r="AN696" s="53"/>
      <c r="AO696" s="53"/>
      <c r="AP696" s="53"/>
      <c r="AQ696" s="53"/>
      <c r="AR696" s="53"/>
      <c r="AS696" s="53"/>
      <c r="AT696" s="53"/>
      <c r="AU696" s="53"/>
      <c r="AV696" s="53"/>
      <c r="AW696" s="53"/>
      <c r="AX696" s="53"/>
      <c r="AY696" s="53"/>
      <c r="AZ696" s="53"/>
      <c r="BA696" s="53"/>
      <c r="BB696" s="53"/>
      <c r="BC696" s="53"/>
      <c r="BD696" s="53"/>
      <c r="BE696" s="53"/>
      <c r="BF696" s="53"/>
      <c r="BG696" s="53"/>
      <c r="BH696" s="53"/>
      <c r="BI696" s="53"/>
      <c r="BJ696" s="53"/>
      <c r="BK696" s="53"/>
      <c r="BL696" s="53"/>
      <c r="BM696" s="53"/>
      <c r="BN696" s="53"/>
      <c r="BO696" s="53"/>
      <c r="BP696" s="53"/>
      <c r="BQ696" s="53"/>
      <c r="BR696" s="53"/>
      <c r="BS696" s="53"/>
      <c r="BT696" s="53"/>
      <c r="BU696" s="53"/>
      <c r="BV696" s="53"/>
      <c r="BW696" s="53"/>
      <c r="BX696" s="53"/>
      <c r="BY696" s="53"/>
      <c r="BZ696" s="53"/>
      <c r="CA696" s="53"/>
      <c r="CB696" s="53"/>
      <c r="CC696" s="53"/>
      <c r="CD696" s="53"/>
      <c r="CE696" s="53"/>
      <c r="CF696" s="53"/>
      <c r="CG696" s="53"/>
      <c r="CH696" s="53"/>
      <c r="CI696" s="53"/>
      <c r="CJ696" s="53"/>
      <c r="CK696" s="53"/>
      <c r="CL696" s="53"/>
      <c r="CM696" s="53"/>
      <c r="CN696" s="53"/>
      <c r="CO696" s="53"/>
      <c r="CP696" s="53"/>
      <c r="CQ696" s="53"/>
      <c r="CR696" s="53"/>
      <c r="CS696" s="53"/>
      <c r="CT696" s="53"/>
      <c r="CU696" s="53"/>
      <c r="CV696" s="53"/>
      <c r="CW696" s="53"/>
      <c r="CX696" s="53"/>
      <c r="CY696" s="53"/>
      <c r="CZ696" s="53"/>
      <c r="DA696" s="53"/>
      <c r="DB696" s="53"/>
      <c r="DC696" s="53"/>
      <c r="DD696" s="53"/>
      <c r="DE696" s="53"/>
      <c r="DF696" s="53"/>
      <c r="DG696" s="53"/>
      <c r="DH696" s="53"/>
      <c r="DI696" s="53"/>
      <c r="DJ696" s="53"/>
      <c r="DK696" s="53"/>
      <c r="DL696" s="53"/>
      <c r="DM696" s="53"/>
      <c r="DN696" s="53"/>
      <c r="DO696" s="53"/>
      <c r="DP696" s="53"/>
      <c r="DQ696" s="53"/>
      <c r="DR696" s="53"/>
      <c r="DS696" s="53"/>
      <c r="DT696" s="53"/>
      <c r="DU696" s="53"/>
      <c r="DV696" s="53"/>
      <c r="DW696" s="53"/>
      <c r="DX696" s="53"/>
      <c r="DY696" s="53"/>
      <c r="DZ696" s="53"/>
      <c r="EA696" s="53"/>
      <c r="EB696" s="53"/>
      <c r="EC696" s="53"/>
      <c r="ED696" s="53"/>
      <c r="EE696" s="53"/>
      <c r="EF696" s="53"/>
      <c r="EG696" s="53"/>
      <c r="EH696" s="53"/>
      <c r="EI696" s="53"/>
      <c r="EJ696" s="53"/>
      <c r="EK696" s="53"/>
      <c r="EL696" s="53"/>
      <c r="EM696" s="53"/>
      <c r="EN696" s="53"/>
      <c r="EO696" s="53"/>
      <c r="EP696" s="53"/>
      <c r="EQ696" s="53"/>
      <c r="ER696" s="53"/>
      <c r="ES696" s="53"/>
      <c r="ET696" s="53"/>
      <c r="EU696" s="53"/>
      <c r="EV696" s="53"/>
      <c r="EW696" s="53"/>
      <c r="EX696" s="53"/>
      <c r="EY696" s="53"/>
      <c r="EZ696" s="53"/>
      <c r="FA696" s="53"/>
    </row>
    <row r="697" customFormat="1" spans="1:157">
      <c r="A697" s="53"/>
      <c r="B697" s="57" t="s">
        <v>16</v>
      </c>
      <c r="C697" s="57" t="s">
        <v>1873</v>
      </c>
      <c r="D697" s="57" t="s">
        <v>14</v>
      </c>
      <c r="E697" s="58" t="s">
        <v>106</v>
      </c>
      <c r="F697" s="57" t="s">
        <v>107</v>
      </c>
      <c r="G697" s="59" t="s">
        <v>54</v>
      </c>
      <c r="H697" s="59">
        <v>13.55</v>
      </c>
      <c r="I697" s="66">
        <v>650.7</v>
      </c>
      <c r="J697" s="66">
        <v>796.91</v>
      </c>
      <c r="K697" s="66">
        <v>10798.13</v>
      </c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  <c r="AA697" s="53"/>
      <c r="AB697" s="53"/>
      <c r="AC697" s="53"/>
      <c r="AD697" s="53"/>
      <c r="AE697" s="53"/>
      <c r="AF697" s="53"/>
      <c r="AG697" s="53"/>
      <c r="AH697" s="53"/>
      <c r="AI697" s="53"/>
      <c r="AJ697" s="53"/>
      <c r="AK697" s="53"/>
      <c r="AL697" s="53"/>
      <c r="AM697" s="53"/>
      <c r="AN697" s="53"/>
      <c r="AO697" s="53"/>
      <c r="AP697" s="53"/>
      <c r="AQ697" s="53"/>
      <c r="AR697" s="53"/>
      <c r="AS697" s="53"/>
      <c r="AT697" s="53"/>
      <c r="AU697" s="53"/>
      <c r="AV697" s="53"/>
      <c r="AW697" s="53"/>
      <c r="AX697" s="53"/>
      <c r="AY697" s="53"/>
      <c r="AZ697" s="53"/>
      <c r="BA697" s="53"/>
      <c r="BB697" s="53"/>
      <c r="BC697" s="53"/>
      <c r="BD697" s="53"/>
      <c r="BE697" s="53"/>
      <c r="BF697" s="53"/>
      <c r="BG697" s="53"/>
      <c r="BH697" s="53"/>
      <c r="BI697" s="53"/>
      <c r="BJ697" s="53"/>
      <c r="BK697" s="53"/>
      <c r="BL697" s="53"/>
      <c r="BM697" s="53"/>
      <c r="BN697" s="53"/>
      <c r="BO697" s="53"/>
      <c r="BP697" s="53"/>
      <c r="BQ697" s="53"/>
      <c r="BR697" s="53"/>
      <c r="BS697" s="53"/>
      <c r="BT697" s="53"/>
      <c r="BU697" s="53"/>
      <c r="BV697" s="53"/>
      <c r="BW697" s="53"/>
      <c r="BX697" s="53"/>
      <c r="BY697" s="53"/>
      <c r="BZ697" s="53"/>
      <c r="CA697" s="53"/>
      <c r="CB697" s="53"/>
      <c r="CC697" s="53"/>
      <c r="CD697" s="53"/>
      <c r="CE697" s="53"/>
      <c r="CF697" s="53"/>
      <c r="CG697" s="53"/>
      <c r="CH697" s="53"/>
      <c r="CI697" s="53"/>
      <c r="CJ697" s="53"/>
      <c r="CK697" s="53"/>
      <c r="CL697" s="53"/>
      <c r="CM697" s="53"/>
      <c r="CN697" s="53"/>
      <c r="CO697" s="53"/>
      <c r="CP697" s="53"/>
      <c r="CQ697" s="53"/>
      <c r="CR697" s="53"/>
      <c r="CS697" s="53"/>
      <c r="CT697" s="53"/>
      <c r="CU697" s="53"/>
      <c r="CV697" s="53"/>
      <c r="CW697" s="53"/>
      <c r="CX697" s="53"/>
      <c r="CY697" s="53"/>
      <c r="CZ697" s="53"/>
      <c r="DA697" s="53"/>
      <c r="DB697" s="53"/>
      <c r="DC697" s="53"/>
      <c r="DD697" s="53"/>
      <c r="DE697" s="53"/>
      <c r="DF697" s="53"/>
      <c r="DG697" s="53"/>
      <c r="DH697" s="53"/>
      <c r="DI697" s="53"/>
      <c r="DJ697" s="53"/>
      <c r="DK697" s="53"/>
      <c r="DL697" s="53"/>
      <c r="DM697" s="53"/>
      <c r="DN697" s="53"/>
      <c r="DO697" s="53"/>
      <c r="DP697" s="53"/>
      <c r="DQ697" s="53"/>
      <c r="DR697" s="53"/>
      <c r="DS697" s="53"/>
      <c r="DT697" s="53"/>
      <c r="DU697" s="53"/>
      <c r="DV697" s="53"/>
      <c r="DW697" s="53"/>
      <c r="DX697" s="53"/>
      <c r="DY697" s="53"/>
      <c r="DZ697" s="53"/>
      <c r="EA697" s="53"/>
      <c r="EB697" s="53"/>
      <c r="EC697" s="53"/>
      <c r="ED697" s="53"/>
      <c r="EE697" s="53"/>
      <c r="EF697" s="53"/>
      <c r="EG697" s="53"/>
      <c r="EH697" s="53"/>
      <c r="EI697" s="53"/>
      <c r="EJ697" s="53"/>
      <c r="EK697" s="53"/>
      <c r="EL697" s="53"/>
      <c r="EM697" s="53"/>
      <c r="EN697" s="53"/>
      <c r="EO697" s="53"/>
      <c r="EP697" s="53"/>
      <c r="EQ697" s="53"/>
      <c r="ER697" s="53"/>
      <c r="ES697" s="53"/>
      <c r="ET697" s="53"/>
      <c r="EU697" s="53"/>
      <c r="EV697" s="53"/>
      <c r="EW697" s="53"/>
      <c r="EX697" s="53"/>
      <c r="EY697" s="53"/>
      <c r="EZ697" s="53"/>
      <c r="FA697" s="53"/>
    </row>
    <row r="698" spans="2:11">
      <c r="B698" s="50" t="s">
        <v>72</v>
      </c>
      <c r="C698" s="50" t="s">
        <v>1874</v>
      </c>
      <c r="D698" s="50" t="s">
        <v>14</v>
      </c>
      <c r="E698" s="51"/>
      <c r="F698" s="50" t="s">
        <v>137</v>
      </c>
      <c r="G698" s="52" t="s">
        <v>11</v>
      </c>
      <c r="H698" s="52">
        <v>0</v>
      </c>
      <c r="I698" s="64">
        <v>0</v>
      </c>
      <c r="J698" s="64">
        <f>I698*22.47%+I698</f>
        <v>0</v>
      </c>
      <c r="K698" s="64">
        <f>K699+K708+K713+K719+K721+K724+K730+K733</f>
        <v>202365.952189161</v>
      </c>
    </row>
    <row r="699" spans="2:11">
      <c r="B699" s="50" t="s">
        <v>191</v>
      </c>
      <c r="C699" s="50" t="s">
        <v>1875</v>
      </c>
      <c r="D699" s="50" t="s">
        <v>14</v>
      </c>
      <c r="E699" s="51"/>
      <c r="F699" s="50" t="s">
        <v>139</v>
      </c>
      <c r="G699" s="52" t="s">
        <v>11</v>
      </c>
      <c r="H699" s="52">
        <v>0</v>
      </c>
      <c r="I699" s="64">
        <v>0</v>
      </c>
      <c r="J699" s="64">
        <f>I699*22.47%+I699</f>
        <v>0</v>
      </c>
      <c r="K699" s="64">
        <f>SUM(K700:K707)</f>
        <v>32551.95</v>
      </c>
    </row>
    <row r="700" customFormat="1" spans="1:157">
      <c r="A700" s="53"/>
      <c r="B700" s="57" t="s">
        <v>16</v>
      </c>
      <c r="C700" s="57" t="s">
        <v>1876</v>
      </c>
      <c r="D700" s="57" t="s">
        <v>14</v>
      </c>
      <c r="E700" s="58" t="s">
        <v>87</v>
      </c>
      <c r="F700" s="57" t="s">
        <v>88</v>
      </c>
      <c r="G700" s="59" t="s">
        <v>54</v>
      </c>
      <c r="H700" s="59">
        <v>8.06</v>
      </c>
      <c r="I700" s="66">
        <v>227.55</v>
      </c>
      <c r="J700" s="66">
        <v>278.68</v>
      </c>
      <c r="K700" s="66">
        <v>2246.16</v>
      </c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  <c r="AA700" s="53"/>
      <c r="AB700" s="53"/>
      <c r="AC700" s="53"/>
      <c r="AD700" s="53"/>
      <c r="AE700" s="53"/>
      <c r="AF700" s="53"/>
      <c r="AG700" s="53"/>
      <c r="AH700" s="53"/>
      <c r="AI700" s="53"/>
      <c r="AJ700" s="53"/>
      <c r="AK700" s="53"/>
      <c r="AL700" s="53"/>
      <c r="AM700" s="53"/>
      <c r="AN700" s="53"/>
      <c r="AO700" s="53"/>
      <c r="AP700" s="53"/>
      <c r="AQ700" s="53"/>
      <c r="AR700" s="53"/>
      <c r="AS700" s="53"/>
      <c r="AT700" s="53"/>
      <c r="AU700" s="53"/>
      <c r="AV700" s="53"/>
      <c r="AW700" s="53"/>
      <c r="AX700" s="53"/>
      <c r="AY700" s="53"/>
      <c r="AZ700" s="53"/>
      <c r="BA700" s="53"/>
      <c r="BB700" s="53"/>
      <c r="BC700" s="53"/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3"/>
      <c r="DE700" s="53"/>
      <c r="DF700" s="53"/>
      <c r="DG700" s="53"/>
      <c r="DH700" s="53"/>
      <c r="DI700" s="53"/>
      <c r="DJ700" s="53"/>
      <c r="DK700" s="53"/>
      <c r="DL700" s="53"/>
      <c r="DM700" s="53"/>
      <c r="DN700" s="53"/>
      <c r="DO700" s="53"/>
      <c r="DP700" s="53"/>
      <c r="DQ700" s="53"/>
      <c r="DR700" s="53"/>
      <c r="DS700" s="53"/>
      <c r="DT700" s="53"/>
      <c r="DU700" s="53"/>
      <c r="DV700" s="53"/>
      <c r="DW700" s="53"/>
      <c r="DX700" s="53"/>
      <c r="DY700" s="53"/>
      <c r="DZ700" s="53"/>
      <c r="EA700" s="53"/>
      <c r="EB700" s="53"/>
      <c r="EC700" s="53"/>
      <c r="ED700" s="53"/>
      <c r="EE700" s="53"/>
      <c r="EF700" s="53"/>
      <c r="EG700" s="53"/>
      <c r="EH700" s="53"/>
      <c r="EI700" s="53"/>
      <c r="EJ700" s="53"/>
      <c r="EK700" s="53"/>
      <c r="EL700" s="53"/>
      <c r="EM700" s="53"/>
      <c r="EN700" s="53"/>
      <c r="EO700" s="53"/>
      <c r="EP700" s="53"/>
      <c r="EQ700" s="53"/>
      <c r="ER700" s="53"/>
      <c r="ES700" s="53"/>
      <c r="ET700" s="53"/>
      <c r="EU700" s="53"/>
      <c r="EV700" s="53"/>
      <c r="EW700" s="53"/>
      <c r="EX700" s="53"/>
      <c r="EY700" s="53"/>
      <c r="EZ700" s="53"/>
      <c r="FA700" s="53"/>
    </row>
    <row r="701" customFormat="1" spans="1:157">
      <c r="A701" s="53"/>
      <c r="B701" s="57" t="s">
        <v>16</v>
      </c>
      <c r="C701" s="57" t="s">
        <v>1877</v>
      </c>
      <c r="D701" s="57" t="s">
        <v>14</v>
      </c>
      <c r="E701" s="58" t="s">
        <v>90</v>
      </c>
      <c r="F701" s="57" t="s">
        <v>91</v>
      </c>
      <c r="G701" s="59" t="s">
        <v>20</v>
      </c>
      <c r="H701" s="59">
        <v>161.19</v>
      </c>
      <c r="I701" s="66">
        <v>36.58</v>
      </c>
      <c r="J701" s="66">
        <v>44.79</v>
      </c>
      <c r="K701" s="66">
        <v>7219.7</v>
      </c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  <c r="AA701" s="53"/>
      <c r="AB701" s="53"/>
      <c r="AC701" s="53"/>
      <c r="AD701" s="53"/>
      <c r="AE701" s="53"/>
      <c r="AF701" s="53"/>
      <c r="AG701" s="53"/>
      <c r="AH701" s="53"/>
      <c r="AI701" s="53"/>
      <c r="AJ701" s="53"/>
      <c r="AK701" s="53"/>
      <c r="AL701" s="53"/>
      <c r="AM701" s="53"/>
      <c r="AN701" s="53"/>
      <c r="AO701" s="53"/>
      <c r="AP701" s="53"/>
      <c r="AQ701" s="53"/>
      <c r="AR701" s="53"/>
      <c r="AS701" s="53"/>
      <c r="AT701" s="53"/>
      <c r="AU701" s="53"/>
      <c r="AV701" s="53"/>
      <c r="AW701" s="53"/>
      <c r="AX701" s="53"/>
      <c r="AY701" s="53"/>
      <c r="AZ701" s="53"/>
      <c r="BA701" s="53"/>
      <c r="BB701" s="53"/>
      <c r="BC701" s="53"/>
      <c r="BD701" s="53"/>
      <c r="BE701" s="53"/>
      <c r="BF701" s="53"/>
      <c r="BG701" s="53"/>
      <c r="BH701" s="53"/>
      <c r="BI701" s="53"/>
      <c r="BJ701" s="53"/>
      <c r="BK701" s="53"/>
      <c r="BL701" s="53"/>
      <c r="BM701" s="53"/>
      <c r="BN701" s="53"/>
      <c r="BO701" s="53"/>
      <c r="BP701" s="53"/>
      <c r="BQ701" s="53"/>
      <c r="BR701" s="53"/>
      <c r="BS701" s="53"/>
      <c r="BT701" s="53"/>
      <c r="BU701" s="53"/>
      <c r="BV701" s="53"/>
      <c r="BW701" s="53"/>
      <c r="BX701" s="53"/>
      <c r="BY701" s="53"/>
      <c r="BZ701" s="53"/>
      <c r="CA701" s="53"/>
      <c r="CB701" s="53"/>
      <c r="CC701" s="53"/>
      <c r="CD701" s="53"/>
      <c r="CE701" s="53"/>
      <c r="CF701" s="53"/>
      <c r="CG701" s="53"/>
      <c r="CH701" s="53"/>
      <c r="CI701" s="53"/>
      <c r="CJ701" s="53"/>
      <c r="CK701" s="53"/>
      <c r="CL701" s="53"/>
      <c r="CM701" s="53"/>
      <c r="CN701" s="53"/>
      <c r="CO701" s="53"/>
      <c r="CP701" s="53"/>
      <c r="CQ701" s="53"/>
      <c r="CR701" s="53"/>
      <c r="CS701" s="53"/>
      <c r="CT701" s="53"/>
      <c r="CU701" s="53"/>
      <c r="CV701" s="53"/>
      <c r="CW701" s="53"/>
      <c r="CX701" s="53"/>
      <c r="CY701" s="53"/>
      <c r="CZ701" s="53"/>
      <c r="DA701" s="53"/>
      <c r="DB701" s="53"/>
      <c r="DC701" s="53"/>
      <c r="DD701" s="53"/>
      <c r="DE701" s="53"/>
      <c r="DF701" s="53"/>
      <c r="DG701" s="53"/>
      <c r="DH701" s="53"/>
      <c r="DI701" s="53"/>
      <c r="DJ701" s="53"/>
      <c r="DK701" s="53"/>
      <c r="DL701" s="53"/>
      <c r="DM701" s="53"/>
      <c r="DN701" s="53"/>
      <c r="DO701" s="53"/>
      <c r="DP701" s="53"/>
      <c r="DQ701" s="53"/>
      <c r="DR701" s="53"/>
      <c r="DS701" s="53"/>
      <c r="DT701" s="53"/>
      <c r="DU701" s="53"/>
      <c r="DV701" s="53"/>
      <c r="DW701" s="53"/>
      <c r="DX701" s="53"/>
      <c r="DY701" s="53"/>
      <c r="DZ701" s="53"/>
      <c r="EA701" s="53"/>
      <c r="EB701" s="53"/>
      <c r="EC701" s="53"/>
      <c r="ED701" s="53"/>
      <c r="EE701" s="53"/>
      <c r="EF701" s="53"/>
      <c r="EG701" s="53"/>
      <c r="EH701" s="53"/>
      <c r="EI701" s="53"/>
      <c r="EJ701" s="53"/>
      <c r="EK701" s="53"/>
      <c r="EL701" s="53"/>
      <c r="EM701" s="53"/>
      <c r="EN701" s="53"/>
      <c r="EO701" s="53"/>
      <c r="EP701" s="53"/>
      <c r="EQ701" s="53"/>
      <c r="ER701" s="53"/>
      <c r="ES701" s="53"/>
      <c r="ET701" s="53"/>
      <c r="EU701" s="53"/>
      <c r="EV701" s="53"/>
      <c r="EW701" s="53"/>
      <c r="EX701" s="53"/>
      <c r="EY701" s="53"/>
      <c r="EZ701" s="53"/>
      <c r="FA701" s="53"/>
    </row>
    <row r="702" customFormat="1" spans="1:157">
      <c r="A702" s="53"/>
      <c r="B702" s="57" t="s">
        <v>16</v>
      </c>
      <c r="C702" s="57" t="s">
        <v>1878</v>
      </c>
      <c r="D702" s="57" t="s">
        <v>14</v>
      </c>
      <c r="E702" s="58" t="s">
        <v>143</v>
      </c>
      <c r="F702" s="57" t="s">
        <v>144</v>
      </c>
      <c r="G702" s="59" t="s">
        <v>20</v>
      </c>
      <c r="H702" s="59">
        <v>101.8</v>
      </c>
      <c r="I702" s="66">
        <v>64.06</v>
      </c>
      <c r="J702" s="66">
        <v>78.45</v>
      </c>
      <c r="K702" s="66">
        <v>7986.21</v>
      </c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  <c r="AA702" s="53"/>
      <c r="AB702" s="53"/>
      <c r="AC702" s="53"/>
      <c r="AD702" s="53"/>
      <c r="AE702" s="53"/>
      <c r="AF702" s="53"/>
      <c r="AG702" s="53"/>
      <c r="AH702" s="53"/>
      <c r="AI702" s="53"/>
      <c r="AJ702" s="53"/>
      <c r="AK702" s="53"/>
      <c r="AL702" s="53"/>
      <c r="AM702" s="53"/>
      <c r="AN702" s="53"/>
      <c r="AO702" s="53"/>
      <c r="AP702" s="53"/>
      <c r="AQ702" s="53"/>
      <c r="AR702" s="53"/>
      <c r="AS702" s="53"/>
      <c r="AT702" s="53"/>
      <c r="AU702" s="53"/>
      <c r="AV702" s="53"/>
      <c r="AW702" s="53"/>
      <c r="AX702" s="53"/>
      <c r="AY702" s="53"/>
      <c r="AZ702" s="53"/>
      <c r="BA702" s="53"/>
      <c r="BB702" s="53"/>
      <c r="BC702" s="53"/>
      <c r="BD702" s="53"/>
      <c r="BE702" s="53"/>
      <c r="BF702" s="53"/>
      <c r="BG702" s="53"/>
      <c r="BH702" s="53"/>
      <c r="BI702" s="53"/>
      <c r="BJ702" s="53"/>
      <c r="BK702" s="53"/>
      <c r="BL702" s="53"/>
      <c r="BM702" s="53"/>
      <c r="BN702" s="53"/>
      <c r="BO702" s="53"/>
      <c r="BP702" s="53"/>
      <c r="BQ702" s="53"/>
      <c r="BR702" s="53"/>
      <c r="BS702" s="53"/>
      <c r="BT702" s="53"/>
      <c r="BU702" s="53"/>
      <c r="BV702" s="53"/>
      <c r="BW702" s="53"/>
      <c r="BX702" s="53"/>
      <c r="BY702" s="53"/>
      <c r="BZ702" s="53"/>
      <c r="CA702" s="53"/>
      <c r="CB702" s="53"/>
      <c r="CC702" s="53"/>
      <c r="CD702" s="53"/>
      <c r="CE702" s="53"/>
      <c r="CF702" s="53"/>
      <c r="CG702" s="53"/>
      <c r="CH702" s="53"/>
      <c r="CI702" s="53"/>
      <c r="CJ702" s="53"/>
      <c r="CK702" s="53"/>
      <c r="CL702" s="53"/>
      <c r="CM702" s="53"/>
      <c r="CN702" s="53"/>
      <c r="CO702" s="53"/>
      <c r="CP702" s="53"/>
      <c r="CQ702" s="53"/>
      <c r="CR702" s="53"/>
      <c r="CS702" s="53"/>
      <c r="CT702" s="53"/>
      <c r="CU702" s="53"/>
      <c r="CV702" s="53"/>
      <c r="CW702" s="53"/>
      <c r="CX702" s="53"/>
      <c r="CY702" s="53"/>
      <c r="CZ702" s="53"/>
      <c r="DA702" s="53"/>
      <c r="DB702" s="53"/>
      <c r="DC702" s="53"/>
      <c r="DD702" s="53"/>
      <c r="DE702" s="53"/>
      <c r="DF702" s="53"/>
      <c r="DG702" s="53"/>
      <c r="DH702" s="53"/>
      <c r="DI702" s="53"/>
      <c r="DJ702" s="53"/>
      <c r="DK702" s="53"/>
      <c r="DL702" s="53"/>
      <c r="DM702" s="53"/>
      <c r="DN702" s="53"/>
      <c r="DO702" s="53"/>
      <c r="DP702" s="53"/>
      <c r="DQ702" s="53"/>
      <c r="DR702" s="53"/>
      <c r="DS702" s="53"/>
      <c r="DT702" s="53"/>
      <c r="DU702" s="53"/>
      <c r="DV702" s="53"/>
      <c r="DW702" s="53"/>
      <c r="DX702" s="53"/>
      <c r="DY702" s="53"/>
      <c r="DZ702" s="53"/>
      <c r="EA702" s="53"/>
      <c r="EB702" s="53"/>
      <c r="EC702" s="53"/>
      <c r="ED702" s="53"/>
      <c r="EE702" s="53"/>
      <c r="EF702" s="53"/>
      <c r="EG702" s="53"/>
      <c r="EH702" s="53"/>
      <c r="EI702" s="53"/>
      <c r="EJ702" s="53"/>
      <c r="EK702" s="53"/>
      <c r="EL702" s="53"/>
      <c r="EM702" s="53"/>
      <c r="EN702" s="53"/>
      <c r="EO702" s="53"/>
      <c r="EP702" s="53"/>
      <c r="EQ702" s="53"/>
      <c r="ER702" s="53"/>
      <c r="ES702" s="53"/>
      <c r="ET702" s="53"/>
      <c r="EU702" s="53"/>
      <c r="EV702" s="53"/>
      <c r="EW702" s="53"/>
      <c r="EX702" s="53"/>
      <c r="EY702" s="53"/>
      <c r="EZ702" s="53"/>
      <c r="FA702" s="53"/>
    </row>
    <row r="703" customFormat="1" spans="1:157">
      <c r="A703" s="53"/>
      <c r="B703" s="57" t="s">
        <v>16</v>
      </c>
      <c r="C703" s="57" t="s">
        <v>1879</v>
      </c>
      <c r="D703" s="57" t="s">
        <v>14</v>
      </c>
      <c r="E703" s="58" t="s">
        <v>96</v>
      </c>
      <c r="F703" s="57" t="s">
        <v>97</v>
      </c>
      <c r="G703" s="59" t="s">
        <v>98</v>
      </c>
      <c r="H703" s="59">
        <v>98.86</v>
      </c>
      <c r="I703" s="66">
        <v>11.96</v>
      </c>
      <c r="J703" s="66">
        <v>14.64</v>
      </c>
      <c r="K703" s="66">
        <v>1447.31</v>
      </c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  <c r="AA703" s="53"/>
      <c r="AB703" s="53"/>
      <c r="AC703" s="53"/>
      <c r="AD703" s="53"/>
      <c r="AE703" s="53"/>
      <c r="AF703" s="53"/>
      <c r="AG703" s="53"/>
      <c r="AH703" s="53"/>
      <c r="AI703" s="53"/>
      <c r="AJ703" s="53"/>
      <c r="AK703" s="53"/>
      <c r="AL703" s="53"/>
      <c r="AM703" s="53"/>
      <c r="AN703" s="53"/>
      <c r="AO703" s="53"/>
      <c r="AP703" s="53"/>
      <c r="AQ703" s="53"/>
      <c r="AR703" s="53"/>
      <c r="AS703" s="53"/>
      <c r="AT703" s="53"/>
      <c r="AU703" s="53"/>
      <c r="AV703" s="53"/>
      <c r="AW703" s="53"/>
      <c r="AX703" s="53"/>
      <c r="AY703" s="53"/>
      <c r="AZ703" s="53"/>
      <c r="BA703" s="53"/>
      <c r="BB703" s="53"/>
      <c r="BC703" s="53"/>
      <c r="BD703" s="53"/>
      <c r="BE703" s="53"/>
      <c r="BF703" s="53"/>
      <c r="BG703" s="53"/>
      <c r="BH703" s="53"/>
      <c r="BI703" s="53"/>
      <c r="BJ703" s="53"/>
      <c r="BK703" s="53"/>
      <c r="BL703" s="53"/>
      <c r="BM703" s="53"/>
      <c r="BN703" s="53"/>
      <c r="BO703" s="53"/>
      <c r="BP703" s="53"/>
      <c r="BQ703" s="53"/>
      <c r="BR703" s="53"/>
      <c r="BS703" s="53"/>
      <c r="BT703" s="53"/>
      <c r="BU703" s="53"/>
      <c r="BV703" s="53"/>
      <c r="BW703" s="53"/>
      <c r="BX703" s="53"/>
      <c r="BY703" s="53"/>
      <c r="BZ703" s="53"/>
      <c r="CA703" s="53"/>
      <c r="CB703" s="53"/>
      <c r="CC703" s="53"/>
      <c r="CD703" s="53"/>
      <c r="CE703" s="53"/>
      <c r="CF703" s="53"/>
      <c r="CG703" s="53"/>
      <c r="CH703" s="53"/>
      <c r="CI703" s="53"/>
      <c r="CJ703" s="53"/>
      <c r="CK703" s="53"/>
      <c r="CL703" s="53"/>
      <c r="CM703" s="53"/>
      <c r="CN703" s="53"/>
      <c r="CO703" s="53"/>
      <c r="CP703" s="53"/>
      <c r="CQ703" s="53"/>
      <c r="CR703" s="53"/>
      <c r="CS703" s="53"/>
      <c r="CT703" s="53"/>
      <c r="CU703" s="53"/>
      <c r="CV703" s="53"/>
      <c r="CW703" s="53"/>
      <c r="CX703" s="53"/>
      <c r="CY703" s="53"/>
      <c r="CZ703" s="53"/>
      <c r="DA703" s="53"/>
      <c r="DB703" s="53"/>
      <c r="DC703" s="53"/>
      <c r="DD703" s="53"/>
      <c r="DE703" s="53"/>
      <c r="DF703" s="53"/>
      <c r="DG703" s="53"/>
      <c r="DH703" s="53"/>
      <c r="DI703" s="53"/>
      <c r="DJ703" s="53"/>
      <c r="DK703" s="53"/>
      <c r="DL703" s="53"/>
      <c r="DM703" s="53"/>
      <c r="DN703" s="53"/>
      <c r="DO703" s="53"/>
      <c r="DP703" s="53"/>
      <c r="DQ703" s="53"/>
      <c r="DR703" s="53"/>
      <c r="DS703" s="53"/>
      <c r="DT703" s="53"/>
      <c r="DU703" s="53"/>
      <c r="DV703" s="53"/>
      <c r="DW703" s="53"/>
      <c r="DX703" s="53"/>
      <c r="DY703" s="53"/>
      <c r="DZ703" s="53"/>
      <c r="EA703" s="53"/>
      <c r="EB703" s="53"/>
      <c r="EC703" s="53"/>
      <c r="ED703" s="53"/>
      <c r="EE703" s="53"/>
      <c r="EF703" s="53"/>
      <c r="EG703" s="53"/>
      <c r="EH703" s="53"/>
      <c r="EI703" s="53"/>
      <c r="EJ703" s="53"/>
      <c r="EK703" s="53"/>
      <c r="EL703" s="53"/>
      <c r="EM703" s="53"/>
      <c r="EN703" s="53"/>
      <c r="EO703" s="53"/>
      <c r="EP703" s="53"/>
      <c r="EQ703" s="53"/>
      <c r="ER703" s="53"/>
      <c r="ES703" s="53"/>
      <c r="ET703" s="53"/>
      <c r="EU703" s="53"/>
      <c r="EV703" s="53"/>
      <c r="EW703" s="53"/>
      <c r="EX703" s="53"/>
      <c r="EY703" s="53"/>
      <c r="EZ703" s="53"/>
      <c r="FA703" s="53"/>
    </row>
    <row r="704" customFormat="1" spans="1:157">
      <c r="A704" s="53"/>
      <c r="B704" s="57" t="s">
        <v>16</v>
      </c>
      <c r="C704" s="57" t="s">
        <v>1880</v>
      </c>
      <c r="D704" s="57" t="s">
        <v>14</v>
      </c>
      <c r="E704" s="58" t="s">
        <v>100</v>
      </c>
      <c r="F704" s="57" t="s">
        <v>101</v>
      </c>
      <c r="G704" s="59" t="s">
        <v>98</v>
      </c>
      <c r="H704" s="59">
        <v>199.64</v>
      </c>
      <c r="I704" s="66">
        <v>10.48</v>
      </c>
      <c r="J704" s="66">
        <v>12.83</v>
      </c>
      <c r="K704" s="66">
        <v>2561.38</v>
      </c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  <c r="AA704" s="53"/>
      <c r="AB704" s="53"/>
      <c r="AC704" s="53"/>
      <c r="AD704" s="53"/>
      <c r="AE704" s="53"/>
      <c r="AF704" s="53"/>
      <c r="AG704" s="53"/>
      <c r="AH704" s="53"/>
      <c r="AI704" s="53"/>
      <c r="AJ704" s="53"/>
      <c r="AK704" s="53"/>
      <c r="AL704" s="53"/>
      <c r="AM704" s="53"/>
      <c r="AN704" s="53"/>
      <c r="AO704" s="53"/>
      <c r="AP704" s="53"/>
      <c r="AQ704" s="53"/>
      <c r="AR704" s="53"/>
      <c r="AS704" s="53"/>
      <c r="AT704" s="53"/>
      <c r="AU704" s="53"/>
      <c r="AV704" s="53"/>
      <c r="AW704" s="53"/>
      <c r="AX704" s="53"/>
      <c r="AY704" s="53"/>
      <c r="AZ704" s="53"/>
      <c r="BA704" s="53"/>
      <c r="BB704" s="53"/>
      <c r="BC704" s="53"/>
      <c r="BD704" s="53"/>
      <c r="BE704" s="53"/>
      <c r="BF704" s="53"/>
      <c r="BG704" s="53"/>
      <c r="BH704" s="53"/>
      <c r="BI704" s="53"/>
      <c r="BJ704" s="53"/>
      <c r="BK704" s="53"/>
      <c r="BL704" s="53"/>
      <c r="BM704" s="53"/>
      <c r="BN704" s="53"/>
      <c r="BO704" s="53"/>
      <c r="BP704" s="53"/>
      <c r="BQ704" s="53"/>
      <c r="BR704" s="53"/>
      <c r="BS704" s="53"/>
      <c r="BT704" s="53"/>
      <c r="BU704" s="53"/>
      <c r="BV704" s="53"/>
      <c r="BW704" s="53"/>
      <c r="BX704" s="53"/>
      <c r="BY704" s="53"/>
      <c r="BZ704" s="53"/>
      <c r="CA704" s="53"/>
      <c r="CB704" s="53"/>
      <c r="CC704" s="53"/>
      <c r="CD704" s="53"/>
      <c r="CE704" s="53"/>
      <c r="CF704" s="53"/>
      <c r="CG704" s="53"/>
      <c r="CH704" s="53"/>
      <c r="CI704" s="53"/>
      <c r="CJ704" s="53"/>
      <c r="CK704" s="53"/>
      <c r="CL704" s="53"/>
      <c r="CM704" s="53"/>
      <c r="CN704" s="53"/>
      <c r="CO704" s="53"/>
      <c r="CP704" s="53"/>
      <c r="CQ704" s="53"/>
      <c r="CR704" s="53"/>
      <c r="CS704" s="53"/>
      <c r="CT704" s="53"/>
      <c r="CU704" s="53"/>
      <c r="CV704" s="53"/>
      <c r="CW704" s="53"/>
      <c r="CX704" s="53"/>
      <c r="CY704" s="53"/>
      <c r="CZ704" s="53"/>
      <c r="DA704" s="53"/>
      <c r="DB704" s="53"/>
      <c r="DC704" s="53"/>
      <c r="DD704" s="53"/>
      <c r="DE704" s="53"/>
      <c r="DF704" s="53"/>
      <c r="DG704" s="53"/>
      <c r="DH704" s="53"/>
      <c r="DI704" s="53"/>
      <c r="DJ704" s="53"/>
      <c r="DK704" s="53"/>
      <c r="DL704" s="53"/>
      <c r="DM704" s="53"/>
      <c r="DN704" s="53"/>
      <c r="DO704" s="53"/>
      <c r="DP704" s="53"/>
      <c r="DQ704" s="53"/>
      <c r="DR704" s="53"/>
      <c r="DS704" s="53"/>
      <c r="DT704" s="53"/>
      <c r="DU704" s="53"/>
      <c r="DV704" s="53"/>
      <c r="DW704" s="53"/>
      <c r="DX704" s="53"/>
      <c r="DY704" s="53"/>
      <c r="DZ704" s="53"/>
      <c r="EA704" s="53"/>
      <c r="EB704" s="53"/>
      <c r="EC704" s="53"/>
      <c r="ED704" s="53"/>
      <c r="EE704" s="53"/>
      <c r="EF704" s="53"/>
      <c r="EG704" s="53"/>
      <c r="EH704" s="53"/>
      <c r="EI704" s="53"/>
      <c r="EJ704" s="53"/>
      <c r="EK704" s="53"/>
      <c r="EL704" s="53"/>
      <c r="EM704" s="53"/>
      <c r="EN704" s="53"/>
      <c r="EO704" s="53"/>
      <c r="EP704" s="53"/>
      <c r="EQ704" s="53"/>
      <c r="ER704" s="53"/>
      <c r="ES704" s="53"/>
      <c r="ET704" s="53"/>
      <c r="EU704" s="53"/>
      <c r="EV704" s="53"/>
      <c r="EW704" s="53"/>
      <c r="EX704" s="53"/>
      <c r="EY704" s="53"/>
      <c r="EZ704" s="53"/>
      <c r="FA704" s="53"/>
    </row>
    <row r="705" customFormat="1" spans="1:157">
      <c r="A705" s="53"/>
      <c r="B705" s="57" t="s">
        <v>16</v>
      </c>
      <c r="C705" s="57" t="s">
        <v>1881</v>
      </c>
      <c r="D705" s="57" t="s">
        <v>14</v>
      </c>
      <c r="E705" s="58" t="s">
        <v>125</v>
      </c>
      <c r="F705" s="57" t="s">
        <v>126</v>
      </c>
      <c r="G705" s="59" t="s">
        <v>98</v>
      </c>
      <c r="H705" s="59">
        <v>134.51</v>
      </c>
      <c r="I705" s="66">
        <v>8.81</v>
      </c>
      <c r="J705" s="66">
        <v>10.78</v>
      </c>
      <c r="K705" s="66">
        <v>1450.01</v>
      </c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  <c r="AA705" s="53"/>
      <c r="AB705" s="53"/>
      <c r="AC705" s="53"/>
      <c r="AD705" s="53"/>
      <c r="AE705" s="53"/>
      <c r="AF705" s="53"/>
      <c r="AG705" s="53"/>
      <c r="AH705" s="53"/>
      <c r="AI705" s="53"/>
      <c r="AJ705" s="53"/>
      <c r="AK705" s="53"/>
      <c r="AL705" s="53"/>
      <c r="AM705" s="53"/>
      <c r="AN705" s="53"/>
      <c r="AO705" s="53"/>
      <c r="AP705" s="53"/>
      <c r="AQ705" s="53"/>
      <c r="AR705" s="53"/>
      <c r="AS705" s="53"/>
      <c r="AT705" s="53"/>
      <c r="AU705" s="53"/>
      <c r="AV705" s="53"/>
      <c r="AW705" s="53"/>
      <c r="AX705" s="53"/>
      <c r="AY705" s="53"/>
      <c r="AZ705" s="53"/>
      <c r="BA705" s="53"/>
      <c r="BB705" s="53"/>
      <c r="BC705" s="53"/>
      <c r="BD705" s="53"/>
      <c r="BE705" s="53"/>
      <c r="BF705" s="53"/>
      <c r="BG705" s="53"/>
      <c r="BH705" s="53"/>
      <c r="BI705" s="53"/>
      <c r="BJ705" s="53"/>
      <c r="BK705" s="53"/>
      <c r="BL705" s="53"/>
      <c r="BM705" s="53"/>
      <c r="BN705" s="53"/>
      <c r="BO705" s="53"/>
      <c r="BP705" s="53"/>
      <c r="BQ705" s="53"/>
      <c r="BR705" s="53"/>
      <c r="BS705" s="53"/>
      <c r="BT705" s="53"/>
      <c r="BU705" s="53"/>
      <c r="BV705" s="53"/>
      <c r="BW705" s="53"/>
      <c r="BX705" s="53"/>
      <c r="BY705" s="53"/>
      <c r="BZ705" s="53"/>
      <c r="CA705" s="53"/>
      <c r="CB705" s="53"/>
      <c r="CC705" s="53"/>
      <c r="CD705" s="53"/>
      <c r="CE705" s="53"/>
      <c r="CF705" s="53"/>
      <c r="CG705" s="53"/>
      <c r="CH705" s="53"/>
      <c r="CI705" s="53"/>
      <c r="CJ705" s="53"/>
      <c r="CK705" s="53"/>
      <c r="CL705" s="53"/>
      <c r="CM705" s="53"/>
      <c r="CN705" s="53"/>
      <c r="CO705" s="53"/>
      <c r="CP705" s="53"/>
      <c r="CQ705" s="53"/>
      <c r="CR705" s="53"/>
      <c r="CS705" s="53"/>
      <c r="CT705" s="53"/>
      <c r="CU705" s="53"/>
      <c r="CV705" s="53"/>
      <c r="CW705" s="53"/>
      <c r="CX705" s="53"/>
      <c r="CY705" s="53"/>
      <c r="CZ705" s="53"/>
      <c r="DA705" s="53"/>
      <c r="DB705" s="53"/>
      <c r="DC705" s="53"/>
      <c r="DD705" s="53"/>
      <c r="DE705" s="53"/>
      <c r="DF705" s="53"/>
      <c r="DG705" s="53"/>
      <c r="DH705" s="53"/>
      <c r="DI705" s="53"/>
      <c r="DJ705" s="53"/>
      <c r="DK705" s="53"/>
      <c r="DL705" s="53"/>
      <c r="DM705" s="53"/>
      <c r="DN705" s="53"/>
      <c r="DO705" s="53"/>
      <c r="DP705" s="53"/>
      <c r="DQ705" s="53"/>
      <c r="DR705" s="53"/>
      <c r="DS705" s="53"/>
      <c r="DT705" s="53"/>
      <c r="DU705" s="53"/>
      <c r="DV705" s="53"/>
      <c r="DW705" s="53"/>
      <c r="DX705" s="53"/>
      <c r="DY705" s="53"/>
      <c r="DZ705" s="53"/>
      <c r="EA705" s="53"/>
      <c r="EB705" s="53"/>
      <c r="EC705" s="53"/>
      <c r="ED705" s="53"/>
      <c r="EE705" s="53"/>
      <c r="EF705" s="53"/>
      <c r="EG705" s="53"/>
      <c r="EH705" s="53"/>
      <c r="EI705" s="53"/>
      <c r="EJ705" s="53"/>
      <c r="EK705" s="53"/>
      <c r="EL705" s="53"/>
      <c r="EM705" s="53"/>
      <c r="EN705" s="53"/>
      <c r="EO705" s="53"/>
      <c r="EP705" s="53"/>
      <c r="EQ705" s="53"/>
      <c r="ER705" s="53"/>
      <c r="ES705" s="53"/>
      <c r="ET705" s="53"/>
      <c r="EU705" s="53"/>
      <c r="EV705" s="53"/>
      <c r="EW705" s="53"/>
      <c r="EX705" s="53"/>
      <c r="EY705" s="53"/>
      <c r="EZ705" s="53"/>
      <c r="FA705" s="53"/>
    </row>
    <row r="706" customFormat="1" spans="1:157">
      <c r="A706" s="53"/>
      <c r="B706" s="57" t="s">
        <v>16</v>
      </c>
      <c r="C706" s="57" t="s">
        <v>1882</v>
      </c>
      <c r="D706" s="57" t="s">
        <v>14</v>
      </c>
      <c r="E706" s="58" t="s">
        <v>103</v>
      </c>
      <c r="F706" s="57" t="s">
        <v>104</v>
      </c>
      <c r="G706" s="59" t="s">
        <v>98</v>
      </c>
      <c r="H706" s="59">
        <v>210.09</v>
      </c>
      <c r="I706" s="66">
        <v>14.91</v>
      </c>
      <c r="J706" s="66">
        <v>18.26</v>
      </c>
      <c r="K706" s="66">
        <v>3836.24</v>
      </c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  <c r="AA706" s="53"/>
      <c r="AB706" s="53"/>
      <c r="AC706" s="53"/>
      <c r="AD706" s="53"/>
      <c r="AE706" s="53"/>
      <c r="AF706" s="53"/>
      <c r="AG706" s="53"/>
      <c r="AH706" s="53"/>
      <c r="AI706" s="53"/>
      <c r="AJ706" s="53"/>
      <c r="AK706" s="53"/>
      <c r="AL706" s="53"/>
      <c r="AM706" s="53"/>
      <c r="AN706" s="53"/>
      <c r="AO706" s="53"/>
      <c r="AP706" s="53"/>
      <c r="AQ706" s="53"/>
      <c r="AR706" s="53"/>
      <c r="AS706" s="53"/>
      <c r="AT706" s="53"/>
      <c r="AU706" s="53"/>
      <c r="AV706" s="53"/>
      <c r="AW706" s="53"/>
      <c r="AX706" s="53"/>
      <c r="AY706" s="53"/>
      <c r="AZ706" s="53"/>
      <c r="BA706" s="53"/>
      <c r="BB706" s="53"/>
      <c r="BC706" s="53"/>
      <c r="BD706" s="53"/>
      <c r="BE706" s="53"/>
      <c r="BF706" s="53"/>
      <c r="BG706" s="53"/>
      <c r="BH706" s="53"/>
      <c r="BI706" s="53"/>
      <c r="BJ706" s="53"/>
      <c r="BK706" s="53"/>
      <c r="BL706" s="53"/>
      <c r="BM706" s="53"/>
      <c r="BN706" s="53"/>
      <c r="BO706" s="53"/>
      <c r="BP706" s="53"/>
      <c r="BQ706" s="53"/>
      <c r="BR706" s="53"/>
      <c r="BS706" s="53"/>
      <c r="BT706" s="53"/>
      <c r="BU706" s="53"/>
      <c r="BV706" s="53"/>
      <c r="BW706" s="53"/>
      <c r="BX706" s="53"/>
      <c r="BY706" s="53"/>
      <c r="BZ706" s="53"/>
      <c r="CA706" s="53"/>
      <c r="CB706" s="53"/>
      <c r="CC706" s="53"/>
      <c r="CD706" s="53"/>
      <c r="CE706" s="53"/>
      <c r="CF706" s="53"/>
      <c r="CG706" s="53"/>
      <c r="CH706" s="53"/>
      <c r="CI706" s="53"/>
      <c r="CJ706" s="53"/>
      <c r="CK706" s="53"/>
      <c r="CL706" s="53"/>
      <c r="CM706" s="53"/>
      <c r="CN706" s="53"/>
      <c r="CO706" s="53"/>
      <c r="CP706" s="53"/>
      <c r="CQ706" s="53"/>
      <c r="CR706" s="53"/>
      <c r="CS706" s="53"/>
      <c r="CT706" s="53"/>
      <c r="CU706" s="53"/>
      <c r="CV706" s="53"/>
      <c r="CW706" s="53"/>
      <c r="CX706" s="53"/>
      <c r="CY706" s="53"/>
      <c r="CZ706" s="53"/>
      <c r="DA706" s="53"/>
      <c r="DB706" s="53"/>
      <c r="DC706" s="53"/>
      <c r="DD706" s="53"/>
      <c r="DE706" s="53"/>
      <c r="DF706" s="53"/>
      <c r="DG706" s="53"/>
      <c r="DH706" s="53"/>
      <c r="DI706" s="53"/>
      <c r="DJ706" s="53"/>
      <c r="DK706" s="53"/>
      <c r="DL706" s="53"/>
      <c r="DM706" s="53"/>
      <c r="DN706" s="53"/>
      <c r="DO706" s="53"/>
      <c r="DP706" s="53"/>
      <c r="DQ706" s="53"/>
      <c r="DR706" s="53"/>
      <c r="DS706" s="53"/>
      <c r="DT706" s="53"/>
      <c r="DU706" s="53"/>
      <c r="DV706" s="53"/>
      <c r="DW706" s="53"/>
      <c r="DX706" s="53"/>
      <c r="DY706" s="53"/>
      <c r="DZ706" s="53"/>
      <c r="EA706" s="53"/>
      <c r="EB706" s="53"/>
      <c r="EC706" s="53"/>
      <c r="ED706" s="53"/>
      <c r="EE706" s="53"/>
      <c r="EF706" s="53"/>
      <c r="EG706" s="53"/>
      <c r="EH706" s="53"/>
      <c r="EI706" s="53"/>
      <c r="EJ706" s="53"/>
      <c r="EK706" s="53"/>
      <c r="EL706" s="53"/>
      <c r="EM706" s="53"/>
      <c r="EN706" s="53"/>
      <c r="EO706" s="53"/>
      <c r="EP706" s="53"/>
      <c r="EQ706" s="53"/>
      <c r="ER706" s="53"/>
      <c r="ES706" s="53"/>
      <c r="ET706" s="53"/>
      <c r="EU706" s="53"/>
      <c r="EV706" s="53"/>
      <c r="EW706" s="53"/>
      <c r="EX706" s="53"/>
      <c r="EY706" s="53"/>
      <c r="EZ706" s="53"/>
      <c r="FA706" s="53"/>
    </row>
    <row r="707" customFormat="1" spans="1:157">
      <c r="A707" s="53"/>
      <c r="B707" s="57" t="s">
        <v>16</v>
      </c>
      <c r="C707" s="57" t="s">
        <v>1883</v>
      </c>
      <c r="D707" s="57" t="s">
        <v>14</v>
      </c>
      <c r="E707" s="58" t="s">
        <v>134</v>
      </c>
      <c r="F707" s="57" t="s">
        <v>135</v>
      </c>
      <c r="G707" s="59" t="s">
        <v>54</v>
      </c>
      <c r="H707" s="59">
        <v>7.64</v>
      </c>
      <c r="I707" s="66">
        <v>620.41</v>
      </c>
      <c r="J707" s="66">
        <v>759.81</v>
      </c>
      <c r="K707" s="66">
        <v>5804.94</v>
      </c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  <c r="AA707" s="53"/>
      <c r="AB707" s="53"/>
      <c r="AC707" s="53"/>
      <c r="AD707" s="53"/>
      <c r="AE707" s="53"/>
      <c r="AF707" s="53"/>
      <c r="AG707" s="53"/>
      <c r="AH707" s="53"/>
      <c r="AI707" s="53"/>
      <c r="AJ707" s="53"/>
      <c r="AK707" s="53"/>
      <c r="AL707" s="53"/>
      <c r="AM707" s="53"/>
      <c r="AN707" s="53"/>
      <c r="AO707" s="53"/>
      <c r="AP707" s="53"/>
      <c r="AQ707" s="53"/>
      <c r="AR707" s="53"/>
      <c r="AS707" s="53"/>
      <c r="AT707" s="53"/>
      <c r="AU707" s="53"/>
      <c r="AV707" s="53"/>
      <c r="AW707" s="53"/>
      <c r="AX707" s="53"/>
      <c r="AY707" s="53"/>
      <c r="AZ707" s="53"/>
      <c r="BA707" s="53"/>
      <c r="BB707" s="53"/>
      <c r="BC707" s="53"/>
      <c r="BD707" s="53"/>
      <c r="BE707" s="53"/>
      <c r="BF707" s="53"/>
      <c r="BG707" s="53"/>
      <c r="BH707" s="53"/>
      <c r="BI707" s="53"/>
      <c r="BJ707" s="53"/>
      <c r="BK707" s="53"/>
      <c r="BL707" s="53"/>
      <c r="BM707" s="53"/>
      <c r="BN707" s="53"/>
      <c r="BO707" s="53"/>
      <c r="BP707" s="53"/>
      <c r="BQ707" s="53"/>
      <c r="BR707" s="53"/>
      <c r="BS707" s="53"/>
      <c r="BT707" s="53"/>
      <c r="BU707" s="53"/>
      <c r="BV707" s="53"/>
      <c r="BW707" s="53"/>
      <c r="BX707" s="53"/>
      <c r="BY707" s="53"/>
      <c r="BZ707" s="53"/>
      <c r="CA707" s="53"/>
      <c r="CB707" s="53"/>
      <c r="CC707" s="53"/>
      <c r="CD707" s="53"/>
      <c r="CE707" s="53"/>
      <c r="CF707" s="53"/>
      <c r="CG707" s="53"/>
      <c r="CH707" s="53"/>
      <c r="CI707" s="53"/>
      <c r="CJ707" s="53"/>
      <c r="CK707" s="53"/>
      <c r="CL707" s="53"/>
      <c r="CM707" s="53"/>
      <c r="CN707" s="53"/>
      <c r="CO707" s="53"/>
      <c r="CP707" s="53"/>
      <c r="CQ707" s="53"/>
      <c r="CR707" s="53"/>
      <c r="CS707" s="53"/>
      <c r="CT707" s="53"/>
      <c r="CU707" s="53"/>
      <c r="CV707" s="53"/>
      <c r="CW707" s="53"/>
      <c r="CX707" s="53"/>
      <c r="CY707" s="53"/>
      <c r="CZ707" s="53"/>
      <c r="DA707" s="53"/>
      <c r="DB707" s="53"/>
      <c r="DC707" s="53"/>
      <c r="DD707" s="53"/>
      <c r="DE707" s="53"/>
      <c r="DF707" s="53"/>
      <c r="DG707" s="53"/>
      <c r="DH707" s="53"/>
      <c r="DI707" s="53"/>
      <c r="DJ707" s="53"/>
      <c r="DK707" s="53"/>
      <c r="DL707" s="53"/>
      <c r="DM707" s="53"/>
      <c r="DN707" s="53"/>
      <c r="DO707" s="53"/>
      <c r="DP707" s="53"/>
      <c r="DQ707" s="53"/>
      <c r="DR707" s="53"/>
      <c r="DS707" s="53"/>
      <c r="DT707" s="53"/>
      <c r="DU707" s="53"/>
      <c r="DV707" s="53"/>
      <c r="DW707" s="53"/>
      <c r="DX707" s="53"/>
      <c r="DY707" s="53"/>
      <c r="DZ707" s="53"/>
      <c r="EA707" s="53"/>
      <c r="EB707" s="53"/>
      <c r="EC707" s="53"/>
      <c r="ED707" s="53"/>
      <c r="EE707" s="53"/>
      <c r="EF707" s="53"/>
      <c r="EG707" s="53"/>
      <c r="EH707" s="53"/>
      <c r="EI707" s="53"/>
      <c r="EJ707" s="53"/>
      <c r="EK707" s="53"/>
      <c r="EL707" s="53"/>
      <c r="EM707" s="53"/>
      <c r="EN707" s="53"/>
      <c r="EO707" s="53"/>
      <c r="EP707" s="53"/>
      <c r="EQ707" s="53"/>
      <c r="ER707" s="53"/>
      <c r="ES707" s="53"/>
      <c r="ET707" s="53"/>
      <c r="EU707" s="53"/>
      <c r="EV707" s="53"/>
      <c r="EW707" s="53"/>
      <c r="EX707" s="53"/>
      <c r="EY707" s="53"/>
      <c r="EZ707" s="53"/>
      <c r="FA707" s="53"/>
    </row>
    <row r="708" spans="2:11">
      <c r="B708" s="50" t="s">
        <v>191</v>
      </c>
      <c r="C708" s="50" t="s">
        <v>1884</v>
      </c>
      <c r="D708" s="50" t="s">
        <v>14</v>
      </c>
      <c r="E708" s="51"/>
      <c r="F708" s="50" t="s">
        <v>155</v>
      </c>
      <c r="G708" s="52" t="s">
        <v>11</v>
      </c>
      <c r="H708" s="52">
        <v>0</v>
      </c>
      <c r="I708" s="64">
        <v>0</v>
      </c>
      <c r="J708" s="64">
        <f>I708*22.47%+I708</f>
        <v>0</v>
      </c>
      <c r="K708" s="64">
        <f>SUM(K709:K712)</f>
        <v>17231.0321259432</v>
      </c>
    </row>
    <row r="709" customFormat="1" spans="1:157">
      <c r="A709" s="53"/>
      <c r="B709" s="57" t="s">
        <v>16</v>
      </c>
      <c r="C709" s="57" t="s">
        <v>1885</v>
      </c>
      <c r="D709" s="57" t="s">
        <v>14</v>
      </c>
      <c r="E709" s="58" t="s">
        <v>157</v>
      </c>
      <c r="F709" s="57" t="s">
        <v>158</v>
      </c>
      <c r="G709" s="59" t="s">
        <v>20</v>
      </c>
      <c r="H709" s="59">
        <v>94.62</v>
      </c>
      <c r="I709" s="66">
        <v>44.44</v>
      </c>
      <c r="J709" s="66">
        <v>54.42</v>
      </c>
      <c r="K709" s="66">
        <v>5149.22</v>
      </c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  <c r="AA709" s="53"/>
      <c r="AB709" s="53"/>
      <c r="AC709" s="53"/>
      <c r="AD709" s="53"/>
      <c r="AE709" s="53"/>
      <c r="AF709" s="53"/>
      <c r="AG709" s="53"/>
      <c r="AH709" s="53"/>
      <c r="AI709" s="53"/>
      <c r="AJ709" s="53"/>
      <c r="AK709" s="53"/>
      <c r="AL709" s="53"/>
      <c r="AM709" s="53"/>
      <c r="AN709" s="53"/>
      <c r="AO709" s="53"/>
      <c r="AP709" s="53"/>
      <c r="AQ709" s="53"/>
      <c r="AR709" s="53"/>
      <c r="AS709" s="53"/>
      <c r="AT709" s="53"/>
      <c r="AU709" s="53"/>
      <c r="AV709" s="53"/>
      <c r="AW709" s="53"/>
      <c r="AX709" s="53"/>
      <c r="AY709" s="53"/>
      <c r="AZ709" s="53"/>
      <c r="BA709" s="53"/>
      <c r="BB709" s="53"/>
      <c r="BC709" s="53"/>
      <c r="BD709" s="53"/>
      <c r="BE709" s="53"/>
      <c r="BF709" s="53"/>
      <c r="BG709" s="53"/>
      <c r="BH709" s="53"/>
      <c r="BI709" s="53"/>
      <c r="BJ709" s="53"/>
      <c r="BK709" s="53"/>
      <c r="BL709" s="53"/>
      <c r="BM709" s="53"/>
      <c r="BN709" s="53"/>
      <c r="BO709" s="53"/>
      <c r="BP709" s="53"/>
      <c r="BQ709" s="53"/>
      <c r="BR709" s="53"/>
      <c r="BS709" s="53"/>
      <c r="BT709" s="53"/>
      <c r="BU709" s="53"/>
      <c r="BV709" s="53"/>
      <c r="BW709" s="53"/>
      <c r="BX709" s="53"/>
      <c r="BY709" s="53"/>
      <c r="BZ709" s="53"/>
      <c r="CA709" s="53"/>
      <c r="CB709" s="53"/>
      <c r="CC709" s="53"/>
      <c r="CD709" s="53"/>
      <c r="CE709" s="53"/>
      <c r="CF709" s="53"/>
      <c r="CG709" s="53"/>
      <c r="CH709" s="53"/>
      <c r="CI709" s="53"/>
      <c r="CJ709" s="53"/>
      <c r="CK709" s="53"/>
      <c r="CL709" s="53"/>
      <c r="CM709" s="53"/>
      <c r="CN709" s="53"/>
      <c r="CO709" s="53"/>
      <c r="CP709" s="53"/>
      <c r="CQ709" s="53"/>
      <c r="CR709" s="53"/>
      <c r="CS709" s="53"/>
      <c r="CT709" s="53"/>
      <c r="CU709" s="53"/>
      <c r="CV709" s="53"/>
      <c r="CW709" s="53"/>
      <c r="CX709" s="53"/>
      <c r="CY709" s="53"/>
      <c r="CZ709" s="53"/>
      <c r="DA709" s="53"/>
      <c r="DB709" s="53"/>
      <c r="DC709" s="53"/>
      <c r="DD709" s="53"/>
      <c r="DE709" s="53"/>
      <c r="DF709" s="53"/>
      <c r="DG709" s="53"/>
      <c r="DH709" s="53"/>
      <c r="DI709" s="53"/>
      <c r="DJ709" s="53"/>
      <c r="DK709" s="53"/>
      <c r="DL709" s="53"/>
      <c r="DM709" s="53"/>
      <c r="DN709" s="53"/>
      <c r="DO709" s="53"/>
      <c r="DP709" s="53"/>
      <c r="DQ709" s="53"/>
      <c r="DR709" s="53"/>
      <c r="DS709" s="53"/>
      <c r="DT709" s="53"/>
      <c r="DU709" s="53"/>
      <c r="DV709" s="53"/>
      <c r="DW709" s="53"/>
      <c r="DX709" s="53"/>
      <c r="DY709" s="53"/>
      <c r="DZ709" s="53"/>
      <c r="EA709" s="53"/>
      <c r="EB709" s="53"/>
      <c r="EC709" s="53"/>
      <c r="ED709" s="53"/>
      <c r="EE709" s="53"/>
      <c r="EF709" s="53"/>
      <c r="EG709" s="53"/>
      <c r="EH709" s="53"/>
      <c r="EI709" s="53"/>
      <c r="EJ709" s="53"/>
      <c r="EK709" s="53"/>
      <c r="EL709" s="53"/>
      <c r="EM709" s="53"/>
      <c r="EN709" s="53"/>
      <c r="EO709" s="53"/>
      <c r="EP709" s="53"/>
      <c r="EQ709" s="53"/>
      <c r="ER709" s="53"/>
      <c r="ES709" s="53"/>
      <c r="ET709" s="53"/>
      <c r="EU709" s="53"/>
      <c r="EV709" s="53"/>
      <c r="EW709" s="53"/>
      <c r="EX709" s="53"/>
      <c r="EY709" s="53"/>
      <c r="EZ709" s="53"/>
      <c r="FA709" s="53"/>
    </row>
    <row r="710" customFormat="1" spans="1:157">
      <c r="A710" s="53"/>
      <c r="B710" s="57" t="s">
        <v>16</v>
      </c>
      <c r="C710" s="57" t="s">
        <v>1886</v>
      </c>
      <c r="D710" s="57" t="s">
        <v>14</v>
      </c>
      <c r="E710" s="58" t="s">
        <v>160</v>
      </c>
      <c r="F710" s="57" t="s">
        <v>161</v>
      </c>
      <c r="G710" s="59" t="s">
        <v>98</v>
      </c>
      <c r="H710" s="59">
        <v>290.24</v>
      </c>
      <c r="I710" s="66">
        <v>8.7</v>
      </c>
      <c r="J710" s="66">
        <v>10.65</v>
      </c>
      <c r="K710" s="66">
        <v>3091.05</v>
      </c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  <c r="AA710" s="53"/>
      <c r="AB710" s="53"/>
      <c r="AC710" s="53"/>
      <c r="AD710" s="53"/>
      <c r="AE710" s="53"/>
      <c r="AF710" s="53"/>
      <c r="AG710" s="53"/>
      <c r="AH710" s="53"/>
      <c r="AI710" s="53"/>
      <c r="AJ710" s="53"/>
      <c r="AK710" s="53"/>
      <c r="AL710" s="53"/>
      <c r="AM710" s="53"/>
      <c r="AN710" s="53"/>
      <c r="AO710" s="53"/>
      <c r="AP710" s="53"/>
      <c r="AQ710" s="53"/>
      <c r="AR710" s="53"/>
      <c r="AS710" s="53"/>
      <c r="AT710" s="53"/>
      <c r="AU710" s="53"/>
      <c r="AV710" s="53"/>
      <c r="AW710" s="53"/>
      <c r="AX710" s="53"/>
      <c r="AY710" s="53"/>
      <c r="AZ710" s="53"/>
      <c r="BA710" s="53"/>
      <c r="BB710" s="53"/>
      <c r="BC710" s="53"/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3"/>
      <c r="DE710" s="53"/>
      <c r="DF710" s="53"/>
      <c r="DG710" s="53"/>
      <c r="DH710" s="53"/>
      <c r="DI710" s="53"/>
      <c r="DJ710" s="53"/>
      <c r="DK710" s="53"/>
      <c r="DL710" s="53"/>
      <c r="DM710" s="53"/>
      <c r="DN710" s="53"/>
      <c r="DO710" s="53"/>
      <c r="DP710" s="53"/>
      <c r="DQ710" s="53"/>
      <c r="DR710" s="53"/>
      <c r="DS710" s="53"/>
      <c r="DT710" s="53"/>
      <c r="DU710" s="53"/>
      <c r="DV710" s="53"/>
      <c r="DW710" s="53"/>
      <c r="DX710" s="53"/>
      <c r="DY710" s="53"/>
      <c r="DZ710" s="53"/>
      <c r="EA710" s="53"/>
      <c r="EB710" s="53"/>
      <c r="EC710" s="53"/>
      <c r="ED710" s="53"/>
      <c r="EE710" s="53"/>
      <c r="EF710" s="53"/>
      <c r="EG710" s="53"/>
      <c r="EH710" s="53"/>
      <c r="EI710" s="53"/>
      <c r="EJ710" s="53"/>
      <c r="EK710" s="53"/>
      <c r="EL710" s="53"/>
      <c r="EM710" s="53"/>
      <c r="EN710" s="53"/>
      <c r="EO710" s="53"/>
      <c r="EP710" s="53"/>
      <c r="EQ710" s="53"/>
      <c r="ER710" s="53"/>
      <c r="ES710" s="53"/>
      <c r="ET710" s="53"/>
      <c r="EU710" s="53"/>
      <c r="EV710" s="53"/>
      <c r="EW710" s="53"/>
      <c r="EX710" s="53"/>
      <c r="EY710" s="53"/>
      <c r="EZ710" s="53"/>
      <c r="FA710" s="53"/>
    </row>
    <row r="711" customFormat="1" spans="1:157">
      <c r="A711" s="53"/>
      <c r="B711" s="57" t="s">
        <v>16</v>
      </c>
      <c r="C711" s="57" t="s">
        <v>1887</v>
      </c>
      <c r="D711" s="57" t="s">
        <v>14</v>
      </c>
      <c r="E711" s="58" t="s">
        <v>169</v>
      </c>
      <c r="F711" s="57" t="s">
        <v>170</v>
      </c>
      <c r="G711" s="59" t="s">
        <v>98</v>
      </c>
      <c r="H711" s="59">
        <v>374.9</v>
      </c>
      <c r="I711" s="66">
        <v>12.13</v>
      </c>
      <c r="J711" s="66">
        <v>14.85</v>
      </c>
      <c r="K711" s="66">
        <v>5567.26</v>
      </c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  <c r="AA711" s="53"/>
      <c r="AB711" s="53"/>
      <c r="AC711" s="53"/>
      <c r="AD711" s="53"/>
      <c r="AE711" s="53"/>
      <c r="AF711" s="53"/>
      <c r="AG711" s="53"/>
      <c r="AH711" s="53"/>
      <c r="AI711" s="53"/>
      <c r="AJ711" s="53"/>
      <c r="AK711" s="53"/>
      <c r="AL711" s="53"/>
      <c r="AM711" s="53"/>
      <c r="AN711" s="53"/>
      <c r="AO711" s="53"/>
      <c r="AP711" s="53"/>
      <c r="AQ711" s="53"/>
      <c r="AR711" s="53"/>
      <c r="AS711" s="53"/>
      <c r="AT711" s="53"/>
      <c r="AU711" s="53"/>
      <c r="AV711" s="53"/>
      <c r="AW711" s="53"/>
      <c r="AX711" s="53"/>
      <c r="AY711" s="53"/>
      <c r="AZ711" s="53"/>
      <c r="BA711" s="53"/>
      <c r="BB711" s="53"/>
      <c r="BC711" s="53"/>
      <c r="BD711" s="53"/>
      <c r="BE711" s="53"/>
      <c r="BF711" s="53"/>
      <c r="BG711" s="53"/>
      <c r="BH711" s="53"/>
      <c r="BI711" s="53"/>
      <c r="BJ711" s="53"/>
      <c r="BK711" s="53"/>
      <c r="BL711" s="53"/>
      <c r="BM711" s="53"/>
      <c r="BN711" s="53"/>
      <c r="BO711" s="53"/>
      <c r="BP711" s="53"/>
      <c r="BQ711" s="53"/>
      <c r="BR711" s="53"/>
      <c r="BS711" s="53"/>
      <c r="BT711" s="53"/>
      <c r="BU711" s="53"/>
      <c r="BV711" s="53"/>
      <c r="BW711" s="53"/>
      <c r="BX711" s="53"/>
      <c r="BY711" s="53"/>
      <c r="BZ711" s="53"/>
      <c r="CA711" s="53"/>
      <c r="CB711" s="53"/>
      <c r="CC711" s="53"/>
      <c r="CD711" s="53"/>
      <c r="CE711" s="53"/>
      <c r="CF711" s="53"/>
      <c r="CG711" s="53"/>
      <c r="CH711" s="53"/>
      <c r="CI711" s="53"/>
      <c r="CJ711" s="53"/>
      <c r="CK711" s="53"/>
      <c r="CL711" s="53"/>
      <c r="CM711" s="53"/>
      <c r="CN711" s="53"/>
      <c r="CO711" s="53"/>
      <c r="CP711" s="53"/>
      <c r="CQ711" s="53"/>
      <c r="CR711" s="53"/>
      <c r="CS711" s="53"/>
      <c r="CT711" s="53"/>
      <c r="CU711" s="53"/>
      <c r="CV711" s="53"/>
      <c r="CW711" s="53"/>
      <c r="CX711" s="53"/>
      <c r="CY711" s="53"/>
      <c r="CZ711" s="53"/>
      <c r="DA711" s="53"/>
      <c r="DB711" s="53"/>
      <c r="DC711" s="53"/>
      <c r="DD711" s="53"/>
      <c r="DE711" s="53"/>
      <c r="DF711" s="53"/>
      <c r="DG711" s="53"/>
      <c r="DH711" s="53"/>
      <c r="DI711" s="53"/>
      <c r="DJ711" s="53"/>
      <c r="DK711" s="53"/>
      <c r="DL711" s="53"/>
      <c r="DM711" s="53"/>
      <c r="DN711" s="53"/>
      <c r="DO711" s="53"/>
      <c r="DP711" s="53"/>
      <c r="DQ711" s="53"/>
      <c r="DR711" s="53"/>
      <c r="DS711" s="53"/>
      <c r="DT711" s="53"/>
      <c r="DU711" s="53"/>
      <c r="DV711" s="53"/>
      <c r="DW711" s="53"/>
      <c r="DX711" s="53"/>
      <c r="DY711" s="53"/>
      <c r="DZ711" s="53"/>
      <c r="EA711" s="53"/>
      <c r="EB711" s="53"/>
      <c r="EC711" s="53"/>
      <c r="ED711" s="53"/>
      <c r="EE711" s="53"/>
      <c r="EF711" s="53"/>
      <c r="EG711" s="53"/>
      <c r="EH711" s="53"/>
      <c r="EI711" s="53"/>
      <c r="EJ711" s="53"/>
      <c r="EK711" s="53"/>
      <c r="EL711" s="53"/>
      <c r="EM711" s="53"/>
      <c r="EN711" s="53"/>
      <c r="EO711" s="53"/>
      <c r="EP711" s="53"/>
      <c r="EQ711" s="53"/>
      <c r="ER711" s="53"/>
      <c r="ES711" s="53"/>
      <c r="ET711" s="53"/>
      <c r="EU711" s="53"/>
      <c r="EV711" s="53"/>
      <c r="EW711" s="53"/>
      <c r="EX711" s="53"/>
      <c r="EY711" s="53"/>
      <c r="EZ711" s="53"/>
      <c r="FA711" s="53"/>
    </row>
    <row r="712" customFormat="1" spans="1:157">
      <c r="A712" s="53"/>
      <c r="B712" s="57" t="s">
        <v>16</v>
      </c>
      <c r="C712" s="57" t="s">
        <v>1888</v>
      </c>
      <c r="D712" s="57" t="s">
        <v>27</v>
      </c>
      <c r="E712" s="57" t="s">
        <v>172</v>
      </c>
      <c r="F712" s="57" t="s">
        <v>173</v>
      </c>
      <c r="G712" s="59" t="s">
        <v>54</v>
      </c>
      <c r="H712" s="59">
        <v>4.52</v>
      </c>
      <c r="I712" s="66">
        <v>618.446946</v>
      </c>
      <c r="J712" s="66">
        <f>I712*22.47%+I712</f>
        <v>757.4119747662</v>
      </c>
      <c r="K712" s="66">
        <f>J712*H712</f>
        <v>3423.50212594322</v>
      </c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  <c r="AA712" s="53"/>
      <c r="AB712" s="53"/>
      <c r="AC712" s="53"/>
      <c r="AD712" s="53"/>
      <c r="AE712" s="53"/>
      <c r="AF712" s="53"/>
      <c r="AG712" s="53"/>
      <c r="AH712" s="53"/>
      <c r="AI712" s="53"/>
      <c r="AJ712" s="53"/>
      <c r="AK712" s="53"/>
      <c r="AL712" s="53"/>
      <c r="AM712" s="53"/>
      <c r="AN712" s="53"/>
      <c r="AO712" s="53"/>
      <c r="AP712" s="53"/>
      <c r="AQ712" s="53"/>
      <c r="AR712" s="53"/>
      <c r="AS712" s="53"/>
      <c r="AT712" s="53"/>
      <c r="AU712" s="53"/>
      <c r="AV712" s="53"/>
      <c r="AW712" s="53"/>
      <c r="AX712" s="53"/>
      <c r="AY712" s="53"/>
      <c r="AZ712" s="53"/>
      <c r="BA712" s="53"/>
      <c r="BB712" s="53"/>
      <c r="BC712" s="53"/>
      <c r="BD712" s="53"/>
      <c r="BE712" s="53"/>
      <c r="BF712" s="53"/>
      <c r="BG712" s="53"/>
      <c r="BH712" s="53"/>
      <c r="BI712" s="53"/>
      <c r="BJ712" s="53"/>
      <c r="BK712" s="53"/>
      <c r="BL712" s="53"/>
      <c r="BM712" s="53"/>
      <c r="BN712" s="53"/>
      <c r="BO712" s="53"/>
      <c r="BP712" s="53"/>
      <c r="BQ712" s="53"/>
      <c r="BR712" s="53"/>
      <c r="BS712" s="53"/>
      <c r="BT712" s="53"/>
      <c r="BU712" s="53"/>
      <c r="BV712" s="53"/>
      <c r="BW712" s="53"/>
      <c r="BX712" s="53"/>
      <c r="BY712" s="53"/>
      <c r="BZ712" s="53"/>
      <c r="CA712" s="53"/>
      <c r="CB712" s="53"/>
      <c r="CC712" s="53"/>
      <c r="CD712" s="53"/>
      <c r="CE712" s="53"/>
      <c r="CF712" s="53"/>
      <c r="CG712" s="53"/>
      <c r="CH712" s="53"/>
      <c r="CI712" s="53"/>
      <c r="CJ712" s="53"/>
      <c r="CK712" s="53"/>
      <c r="CL712" s="53"/>
      <c r="CM712" s="53"/>
      <c r="CN712" s="53"/>
      <c r="CO712" s="53"/>
      <c r="CP712" s="53"/>
      <c r="CQ712" s="53"/>
      <c r="CR712" s="53"/>
      <c r="CS712" s="53"/>
      <c r="CT712" s="53"/>
      <c r="CU712" s="53"/>
      <c r="CV712" s="53"/>
      <c r="CW712" s="53"/>
      <c r="CX712" s="53"/>
      <c r="CY712" s="53"/>
      <c r="CZ712" s="53"/>
      <c r="DA712" s="53"/>
      <c r="DB712" s="53"/>
      <c r="DC712" s="53"/>
      <c r="DD712" s="53"/>
      <c r="DE712" s="53"/>
      <c r="DF712" s="53"/>
      <c r="DG712" s="53"/>
      <c r="DH712" s="53"/>
      <c r="DI712" s="53"/>
      <c r="DJ712" s="53"/>
      <c r="DK712" s="53"/>
      <c r="DL712" s="53"/>
      <c r="DM712" s="53"/>
      <c r="DN712" s="53"/>
      <c r="DO712" s="53"/>
      <c r="DP712" s="53"/>
      <c r="DQ712" s="53"/>
      <c r="DR712" s="53"/>
      <c r="DS712" s="53"/>
      <c r="DT712" s="53"/>
      <c r="DU712" s="53"/>
      <c r="DV712" s="53"/>
      <c r="DW712" s="53"/>
      <c r="DX712" s="53"/>
      <c r="DY712" s="53"/>
      <c r="DZ712" s="53"/>
      <c r="EA712" s="53"/>
      <c r="EB712" s="53"/>
      <c r="EC712" s="53"/>
      <c r="ED712" s="53"/>
      <c r="EE712" s="53"/>
      <c r="EF712" s="53"/>
      <c r="EG712" s="53"/>
      <c r="EH712" s="53"/>
      <c r="EI712" s="53"/>
      <c r="EJ712" s="53"/>
      <c r="EK712" s="53"/>
      <c r="EL712" s="53"/>
      <c r="EM712" s="53"/>
      <c r="EN712" s="53"/>
      <c r="EO712" s="53"/>
      <c r="EP712" s="53"/>
      <c r="EQ712" s="53"/>
      <c r="ER712" s="53"/>
      <c r="ES712" s="53"/>
      <c r="ET712" s="53"/>
      <c r="EU712" s="53"/>
      <c r="EV712" s="53"/>
      <c r="EW712" s="53"/>
      <c r="EX712" s="53"/>
      <c r="EY712" s="53"/>
      <c r="EZ712" s="53"/>
      <c r="FA712" s="53"/>
    </row>
    <row r="713" spans="2:11">
      <c r="B713" s="50" t="s">
        <v>72</v>
      </c>
      <c r="C713" s="50" t="s">
        <v>1889</v>
      </c>
      <c r="D713" s="50" t="s">
        <v>14</v>
      </c>
      <c r="E713" s="51"/>
      <c r="F713" s="50" t="s">
        <v>1890</v>
      </c>
      <c r="G713" s="52" t="s">
        <v>11</v>
      </c>
      <c r="H713" s="52">
        <v>0</v>
      </c>
      <c r="I713" s="64">
        <v>0</v>
      </c>
      <c r="J713" s="64">
        <f>I713*22.47%+I713</f>
        <v>0</v>
      </c>
      <c r="K713" s="64">
        <f>SUM(K714:K718)</f>
        <v>16095.3019255626</v>
      </c>
    </row>
    <row r="714" customFormat="1" spans="1:157">
      <c r="A714" s="53"/>
      <c r="B714" s="57" t="s">
        <v>16</v>
      </c>
      <c r="C714" s="57" t="s">
        <v>1891</v>
      </c>
      <c r="D714" s="57" t="s">
        <v>14</v>
      </c>
      <c r="E714" s="58" t="s">
        <v>177</v>
      </c>
      <c r="F714" s="57" t="s">
        <v>178</v>
      </c>
      <c r="G714" s="59" t="s">
        <v>20</v>
      </c>
      <c r="H714" s="59">
        <v>91.62</v>
      </c>
      <c r="I714" s="66">
        <v>62.73</v>
      </c>
      <c r="J714" s="66">
        <v>76.82</v>
      </c>
      <c r="K714" s="66">
        <v>7038.24</v>
      </c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  <c r="AA714" s="53"/>
      <c r="AB714" s="53"/>
      <c r="AC714" s="53"/>
      <c r="AD714" s="53"/>
      <c r="AE714" s="53"/>
      <c r="AF714" s="53"/>
      <c r="AG714" s="53"/>
      <c r="AH714" s="53"/>
      <c r="AI714" s="53"/>
      <c r="AJ714" s="53"/>
      <c r="AK714" s="53"/>
      <c r="AL714" s="53"/>
      <c r="AM714" s="53"/>
      <c r="AN714" s="53"/>
      <c r="AO714" s="53"/>
      <c r="AP714" s="53"/>
      <c r="AQ714" s="53"/>
      <c r="AR714" s="53"/>
      <c r="AS714" s="53"/>
      <c r="AT714" s="53"/>
      <c r="AU714" s="53"/>
      <c r="AV714" s="53"/>
      <c r="AW714" s="53"/>
      <c r="AX714" s="53"/>
      <c r="AY714" s="53"/>
      <c r="AZ714" s="53"/>
      <c r="BA714" s="53"/>
      <c r="BB714" s="53"/>
      <c r="BC714" s="53"/>
      <c r="BD714" s="53"/>
      <c r="BE714" s="53"/>
      <c r="BF714" s="53"/>
      <c r="BG714" s="53"/>
      <c r="BH714" s="53"/>
      <c r="BI714" s="53"/>
      <c r="BJ714" s="53"/>
      <c r="BK714" s="53"/>
      <c r="BL714" s="53"/>
      <c r="BM714" s="53"/>
      <c r="BN714" s="53"/>
      <c r="BO714" s="53"/>
      <c r="BP714" s="53"/>
      <c r="BQ714" s="53"/>
      <c r="BR714" s="53"/>
      <c r="BS714" s="53"/>
      <c r="BT714" s="53"/>
      <c r="BU714" s="53"/>
      <c r="BV714" s="53"/>
      <c r="BW714" s="53"/>
      <c r="BX714" s="53"/>
      <c r="BY714" s="53"/>
      <c r="BZ714" s="53"/>
      <c r="CA714" s="53"/>
      <c r="CB714" s="53"/>
      <c r="CC714" s="53"/>
      <c r="CD714" s="53"/>
      <c r="CE714" s="53"/>
      <c r="CF714" s="53"/>
      <c r="CG714" s="53"/>
      <c r="CH714" s="53"/>
      <c r="CI714" s="53"/>
      <c r="CJ714" s="53"/>
      <c r="CK714" s="53"/>
      <c r="CL714" s="53"/>
      <c r="CM714" s="53"/>
      <c r="CN714" s="53"/>
      <c r="CO714" s="53"/>
      <c r="CP714" s="53"/>
      <c r="CQ714" s="53"/>
      <c r="CR714" s="53"/>
      <c r="CS714" s="53"/>
      <c r="CT714" s="53"/>
      <c r="CU714" s="53"/>
      <c r="CV714" s="53"/>
      <c r="CW714" s="53"/>
      <c r="CX714" s="53"/>
      <c r="CY714" s="53"/>
      <c r="CZ714" s="53"/>
      <c r="DA714" s="53"/>
      <c r="DB714" s="53"/>
      <c r="DC714" s="53"/>
      <c r="DD714" s="53"/>
      <c r="DE714" s="53"/>
      <c r="DF714" s="53"/>
      <c r="DG714" s="53"/>
      <c r="DH714" s="53"/>
      <c r="DI714" s="53"/>
      <c r="DJ714" s="53"/>
      <c r="DK714" s="53"/>
      <c r="DL714" s="53"/>
      <c r="DM714" s="53"/>
      <c r="DN714" s="53"/>
      <c r="DO714" s="53"/>
      <c r="DP714" s="53"/>
      <c r="DQ714" s="53"/>
      <c r="DR714" s="53"/>
      <c r="DS714" s="53"/>
      <c r="DT714" s="53"/>
      <c r="DU714" s="53"/>
      <c r="DV714" s="53"/>
      <c r="DW714" s="53"/>
      <c r="DX714" s="53"/>
      <c r="DY714" s="53"/>
      <c r="DZ714" s="53"/>
      <c r="EA714" s="53"/>
      <c r="EB714" s="53"/>
      <c r="EC714" s="53"/>
      <c r="ED714" s="53"/>
      <c r="EE714" s="53"/>
      <c r="EF714" s="53"/>
      <c r="EG714" s="53"/>
      <c r="EH714" s="53"/>
      <c r="EI714" s="53"/>
      <c r="EJ714" s="53"/>
      <c r="EK714" s="53"/>
      <c r="EL714" s="53"/>
      <c r="EM714" s="53"/>
      <c r="EN714" s="53"/>
      <c r="EO714" s="53"/>
      <c r="EP714" s="53"/>
      <c r="EQ714" s="53"/>
      <c r="ER714" s="53"/>
      <c r="ES714" s="53"/>
      <c r="ET714" s="53"/>
      <c r="EU714" s="53"/>
      <c r="EV714" s="53"/>
      <c r="EW714" s="53"/>
      <c r="EX714" s="53"/>
      <c r="EY714" s="53"/>
      <c r="EZ714" s="53"/>
      <c r="FA714" s="53"/>
    </row>
    <row r="715" customFormat="1" spans="1:157">
      <c r="A715" s="53"/>
      <c r="B715" s="57" t="s">
        <v>16</v>
      </c>
      <c r="C715" s="57" t="s">
        <v>1892</v>
      </c>
      <c r="D715" s="57" t="s">
        <v>14</v>
      </c>
      <c r="E715" s="58" t="s">
        <v>180</v>
      </c>
      <c r="F715" s="57" t="s">
        <v>181</v>
      </c>
      <c r="G715" s="59" t="s">
        <v>98</v>
      </c>
      <c r="H715" s="59">
        <v>266.04</v>
      </c>
      <c r="I715" s="66">
        <v>9.94</v>
      </c>
      <c r="J715" s="66">
        <v>12.17</v>
      </c>
      <c r="K715" s="66">
        <v>3237.7</v>
      </c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  <c r="AA715" s="53"/>
      <c r="AB715" s="53"/>
      <c r="AC715" s="53"/>
      <c r="AD715" s="53"/>
      <c r="AE715" s="53"/>
      <c r="AF715" s="53"/>
      <c r="AG715" s="53"/>
      <c r="AH715" s="53"/>
      <c r="AI715" s="53"/>
      <c r="AJ715" s="53"/>
      <c r="AK715" s="53"/>
      <c r="AL715" s="53"/>
      <c r="AM715" s="53"/>
      <c r="AN715" s="53"/>
      <c r="AO715" s="53"/>
      <c r="AP715" s="53"/>
      <c r="AQ715" s="53"/>
      <c r="AR715" s="53"/>
      <c r="AS715" s="53"/>
      <c r="AT715" s="53"/>
      <c r="AU715" s="53"/>
      <c r="AV715" s="53"/>
      <c r="AW715" s="53"/>
      <c r="AX715" s="53"/>
      <c r="AY715" s="53"/>
      <c r="AZ715" s="53"/>
      <c r="BA715" s="53"/>
      <c r="BB715" s="53"/>
      <c r="BC715" s="53"/>
      <c r="BD715" s="53"/>
      <c r="BE715" s="53"/>
      <c r="BF715" s="53"/>
      <c r="BG715" s="53"/>
      <c r="BH715" s="53"/>
      <c r="BI715" s="53"/>
      <c r="BJ715" s="53"/>
      <c r="BK715" s="53"/>
      <c r="BL715" s="53"/>
      <c r="BM715" s="53"/>
      <c r="BN715" s="53"/>
      <c r="BO715" s="53"/>
      <c r="BP715" s="53"/>
      <c r="BQ715" s="53"/>
      <c r="BR715" s="53"/>
      <c r="BS715" s="53"/>
      <c r="BT715" s="53"/>
      <c r="BU715" s="53"/>
      <c r="BV715" s="53"/>
      <c r="BW715" s="53"/>
      <c r="BX715" s="53"/>
      <c r="BY715" s="53"/>
      <c r="BZ715" s="53"/>
      <c r="CA715" s="53"/>
      <c r="CB715" s="53"/>
      <c r="CC715" s="53"/>
      <c r="CD715" s="53"/>
      <c r="CE715" s="53"/>
      <c r="CF715" s="53"/>
      <c r="CG715" s="53"/>
      <c r="CH715" s="53"/>
      <c r="CI715" s="53"/>
      <c r="CJ715" s="53"/>
      <c r="CK715" s="53"/>
      <c r="CL715" s="53"/>
      <c r="CM715" s="53"/>
      <c r="CN715" s="53"/>
      <c r="CO715" s="53"/>
      <c r="CP715" s="53"/>
      <c r="CQ715" s="53"/>
      <c r="CR715" s="53"/>
      <c r="CS715" s="53"/>
      <c r="CT715" s="53"/>
      <c r="CU715" s="53"/>
      <c r="CV715" s="53"/>
      <c r="CW715" s="53"/>
      <c r="CX715" s="53"/>
      <c r="CY715" s="53"/>
      <c r="CZ715" s="53"/>
      <c r="DA715" s="53"/>
      <c r="DB715" s="53"/>
      <c r="DC715" s="53"/>
      <c r="DD715" s="53"/>
      <c r="DE715" s="53"/>
      <c r="DF715" s="53"/>
      <c r="DG715" s="53"/>
      <c r="DH715" s="53"/>
      <c r="DI715" s="53"/>
      <c r="DJ715" s="53"/>
      <c r="DK715" s="53"/>
      <c r="DL715" s="53"/>
      <c r="DM715" s="53"/>
      <c r="DN715" s="53"/>
      <c r="DO715" s="53"/>
      <c r="DP715" s="53"/>
      <c r="DQ715" s="53"/>
      <c r="DR715" s="53"/>
      <c r="DS715" s="53"/>
      <c r="DT715" s="53"/>
      <c r="DU715" s="53"/>
      <c r="DV715" s="53"/>
      <c r="DW715" s="53"/>
      <c r="DX715" s="53"/>
      <c r="DY715" s="53"/>
      <c r="DZ715" s="53"/>
      <c r="EA715" s="53"/>
      <c r="EB715" s="53"/>
      <c r="EC715" s="53"/>
      <c r="ED715" s="53"/>
      <c r="EE715" s="53"/>
      <c r="EF715" s="53"/>
      <c r="EG715" s="53"/>
      <c r="EH715" s="53"/>
      <c r="EI715" s="53"/>
      <c r="EJ715" s="53"/>
      <c r="EK715" s="53"/>
      <c r="EL715" s="53"/>
      <c r="EM715" s="53"/>
      <c r="EN715" s="53"/>
      <c r="EO715" s="53"/>
      <c r="EP715" s="53"/>
      <c r="EQ715" s="53"/>
      <c r="ER715" s="53"/>
      <c r="ES715" s="53"/>
      <c r="ET715" s="53"/>
      <c r="EU715" s="53"/>
      <c r="EV715" s="53"/>
      <c r="EW715" s="53"/>
      <c r="EX715" s="53"/>
      <c r="EY715" s="53"/>
      <c r="EZ715" s="53"/>
      <c r="FA715" s="53"/>
    </row>
    <row r="716" customFormat="1" spans="1:157">
      <c r="A716" s="53"/>
      <c r="B716" s="57" t="s">
        <v>16</v>
      </c>
      <c r="C716" s="57" t="s">
        <v>1893</v>
      </c>
      <c r="D716" s="57" t="s">
        <v>14</v>
      </c>
      <c r="E716" s="58" t="s">
        <v>160</v>
      </c>
      <c r="F716" s="57" t="s">
        <v>161</v>
      </c>
      <c r="G716" s="59" t="s">
        <v>98</v>
      </c>
      <c r="H716" s="59">
        <v>28.28</v>
      </c>
      <c r="I716" s="66">
        <v>8.7</v>
      </c>
      <c r="J716" s="66">
        <v>10.65</v>
      </c>
      <c r="K716" s="66">
        <v>301.18</v>
      </c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  <c r="AA716" s="53"/>
      <c r="AB716" s="53"/>
      <c r="AC716" s="53"/>
      <c r="AD716" s="53"/>
      <c r="AE716" s="53"/>
      <c r="AF716" s="53"/>
      <c r="AG716" s="53"/>
      <c r="AH716" s="53"/>
      <c r="AI716" s="53"/>
      <c r="AJ716" s="53"/>
      <c r="AK716" s="53"/>
      <c r="AL716" s="53"/>
      <c r="AM716" s="53"/>
      <c r="AN716" s="53"/>
      <c r="AO716" s="53"/>
      <c r="AP716" s="53"/>
      <c r="AQ716" s="53"/>
      <c r="AR716" s="53"/>
      <c r="AS716" s="53"/>
      <c r="AT716" s="53"/>
      <c r="AU716" s="53"/>
      <c r="AV716" s="53"/>
      <c r="AW716" s="53"/>
      <c r="AX716" s="53"/>
      <c r="AY716" s="53"/>
      <c r="AZ716" s="53"/>
      <c r="BA716" s="53"/>
      <c r="BB716" s="53"/>
      <c r="BC716" s="53"/>
      <c r="BD716" s="53"/>
      <c r="BE716" s="53"/>
      <c r="BF716" s="53"/>
      <c r="BG716" s="53"/>
      <c r="BH716" s="53"/>
      <c r="BI716" s="53"/>
      <c r="BJ716" s="53"/>
      <c r="BK716" s="53"/>
      <c r="BL716" s="53"/>
      <c r="BM716" s="53"/>
      <c r="BN716" s="53"/>
      <c r="BO716" s="53"/>
      <c r="BP716" s="53"/>
      <c r="BQ716" s="53"/>
      <c r="BR716" s="53"/>
      <c r="BS716" s="53"/>
      <c r="BT716" s="53"/>
      <c r="BU716" s="53"/>
      <c r="BV716" s="53"/>
      <c r="BW716" s="53"/>
      <c r="BX716" s="53"/>
      <c r="BY716" s="53"/>
      <c r="BZ716" s="53"/>
      <c r="CA716" s="53"/>
      <c r="CB716" s="53"/>
      <c r="CC716" s="53"/>
      <c r="CD716" s="53"/>
      <c r="CE716" s="53"/>
      <c r="CF716" s="53"/>
      <c r="CG716" s="53"/>
      <c r="CH716" s="53"/>
      <c r="CI716" s="53"/>
      <c r="CJ716" s="53"/>
      <c r="CK716" s="53"/>
      <c r="CL716" s="53"/>
      <c r="CM716" s="53"/>
      <c r="CN716" s="53"/>
      <c r="CO716" s="53"/>
      <c r="CP716" s="53"/>
      <c r="CQ716" s="53"/>
      <c r="CR716" s="53"/>
      <c r="CS716" s="53"/>
      <c r="CT716" s="53"/>
      <c r="CU716" s="53"/>
      <c r="CV716" s="53"/>
      <c r="CW716" s="53"/>
      <c r="CX716" s="53"/>
      <c r="CY716" s="53"/>
      <c r="CZ716" s="53"/>
      <c r="DA716" s="53"/>
      <c r="DB716" s="53"/>
      <c r="DC716" s="53"/>
      <c r="DD716" s="53"/>
      <c r="DE716" s="53"/>
      <c r="DF716" s="53"/>
      <c r="DG716" s="53"/>
      <c r="DH716" s="53"/>
      <c r="DI716" s="53"/>
      <c r="DJ716" s="53"/>
      <c r="DK716" s="53"/>
      <c r="DL716" s="53"/>
      <c r="DM716" s="53"/>
      <c r="DN716" s="53"/>
      <c r="DO716" s="53"/>
      <c r="DP716" s="53"/>
      <c r="DQ716" s="53"/>
      <c r="DR716" s="53"/>
      <c r="DS716" s="53"/>
      <c r="DT716" s="53"/>
      <c r="DU716" s="53"/>
      <c r="DV716" s="53"/>
      <c r="DW716" s="53"/>
      <c r="DX716" s="53"/>
      <c r="DY716" s="53"/>
      <c r="DZ716" s="53"/>
      <c r="EA716" s="53"/>
      <c r="EB716" s="53"/>
      <c r="EC716" s="53"/>
      <c r="ED716" s="53"/>
      <c r="EE716" s="53"/>
      <c r="EF716" s="53"/>
      <c r="EG716" s="53"/>
      <c r="EH716" s="53"/>
      <c r="EI716" s="53"/>
      <c r="EJ716" s="53"/>
      <c r="EK716" s="53"/>
      <c r="EL716" s="53"/>
      <c r="EM716" s="53"/>
      <c r="EN716" s="53"/>
      <c r="EO716" s="53"/>
      <c r="EP716" s="53"/>
      <c r="EQ716" s="53"/>
      <c r="ER716" s="53"/>
      <c r="ES716" s="53"/>
      <c r="ET716" s="53"/>
      <c r="EU716" s="53"/>
      <c r="EV716" s="53"/>
      <c r="EW716" s="53"/>
      <c r="EX716" s="53"/>
      <c r="EY716" s="53"/>
      <c r="EZ716" s="53"/>
      <c r="FA716" s="53"/>
    </row>
    <row r="717" customFormat="1" spans="1:157">
      <c r="A717" s="53"/>
      <c r="B717" s="57" t="s">
        <v>16</v>
      </c>
      <c r="C717" s="57" t="s">
        <v>1894</v>
      </c>
      <c r="D717" s="57" t="s">
        <v>14</v>
      </c>
      <c r="E717" s="58" t="s">
        <v>169</v>
      </c>
      <c r="F717" s="57" t="s">
        <v>170</v>
      </c>
      <c r="G717" s="59" t="s">
        <v>98</v>
      </c>
      <c r="H717" s="59">
        <v>128.75</v>
      </c>
      <c r="I717" s="66">
        <v>12.13</v>
      </c>
      <c r="J717" s="66">
        <v>14.85</v>
      </c>
      <c r="K717" s="66">
        <v>1911.93</v>
      </c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  <c r="AA717" s="53"/>
      <c r="AB717" s="53"/>
      <c r="AC717" s="53"/>
      <c r="AD717" s="53"/>
      <c r="AE717" s="53"/>
      <c r="AF717" s="53"/>
      <c r="AG717" s="53"/>
      <c r="AH717" s="53"/>
      <c r="AI717" s="53"/>
      <c r="AJ717" s="53"/>
      <c r="AK717" s="53"/>
      <c r="AL717" s="53"/>
      <c r="AM717" s="53"/>
      <c r="AN717" s="53"/>
      <c r="AO717" s="53"/>
      <c r="AP717" s="53"/>
      <c r="AQ717" s="53"/>
      <c r="AR717" s="53"/>
      <c r="AS717" s="53"/>
      <c r="AT717" s="53"/>
      <c r="AU717" s="53"/>
      <c r="AV717" s="53"/>
      <c r="AW717" s="53"/>
      <c r="AX717" s="53"/>
      <c r="AY717" s="53"/>
      <c r="AZ717" s="53"/>
      <c r="BA717" s="53"/>
      <c r="BB717" s="53"/>
      <c r="BC717" s="53"/>
      <c r="BD717" s="53"/>
      <c r="BE717" s="53"/>
      <c r="BF717" s="53"/>
      <c r="BG717" s="53"/>
      <c r="BH717" s="53"/>
      <c r="BI717" s="53"/>
      <c r="BJ717" s="53"/>
      <c r="BK717" s="53"/>
      <c r="BL717" s="53"/>
      <c r="BM717" s="53"/>
      <c r="BN717" s="53"/>
      <c r="BO717" s="53"/>
      <c r="BP717" s="53"/>
      <c r="BQ717" s="53"/>
      <c r="BR717" s="53"/>
      <c r="BS717" s="53"/>
      <c r="BT717" s="53"/>
      <c r="BU717" s="53"/>
      <c r="BV717" s="53"/>
      <c r="BW717" s="53"/>
      <c r="BX717" s="53"/>
      <c r="BY717" s="53"/>
      <c r="BZ717" s="53"/>
      <c r="CA717" s="53"/>
      <c r="CB717" s="53"/>
      <c r="CC717" s="53"/>
      <c r="CD717" s="53"/>
      <c r="CE717" s="53"/>
      <c r="CF717" s="53"/>
      <c r="CG717" s="53"/>
      <c r="CH717" s="53"/>
      <c r="CI717" s="53"/>
      <c r="CJ717" s="53"/>
      <c r="CK717" s="53"/>
      <c r="CL717" s="53"/>
      <c r="CM717" s="53"/>
      <c r="CN717" s="53"/>
      <c r="CO717" s="53"/>
      <c r="CP717" s="53"/>
      <c r="CQ717" s="53"/>
      <c r="CR717" s="53"/>
      <c r="CS717" s="53"/>
      <c r="CT717" s="53"/>
      <c r="CU717" s="53"/>
      <c r="CV717" s="53"/>
      <c r="CW717" s="53"/>
      <c r="CX717" s="53"/>
      <c r="CY717" s="53"/>
      <c r="CZ717" s="53"/>
      <c r="DA717" s="53"/>
      <c r="DB717" s="53"/>
      <c r="DC717" s="53"/>
      <c r="DD717" s="53"/>
      <c r="DE717" s="53"/>
      <c r="DF717" s="53"/>
      <c r="DG717" s="53"/>
      <c r="DH717" s="53"/>
      <c r="DI717" s="53"/>
      <c r="DJ717" s="53"/>
      <c r="DK717" s="53"/>
      <c r="DL717" s="53"/>
      <c r="DM717" s="53"/>
      <c r="DN717" s="53"/>
      <c r="DO717" s="53"/>
      <c r="DP717" s="53"/>
      <c r="DQ717" s="53"/>
      <c r="DR717" s="53"/>
      <c r="DS717" s="53"/>
      <c r="DT717" s="53"/>
      <c r="DU717" s="53"/>
      <c r="DV717" s="53"/>
      <c r="DW717" s="53"/>
      <c r="DX717" s="53"/>
      <c r="DY717" s="53"/>
      <c r="DZ717" s="53"/>
      <c r="EA717" s="53"/>
      <c r="EB717" s="53"/>
      <c r="EC717" s="53"/>
      <c r="ED717" s="53"/>
      <c r="EE717" s="53"/>
      <c r="EF717" s="53"/>
      <c r="EG717" s="53"/>
      <c r="EH717" s="53"/>
      <c r="EI717" s="53"/>
      <c r="EJ717" s="53"/>
      <c r="EK717" s="53"/>
      <c r="EL717" s="53"/>
      <c r="EM717" s="53"/>
      <c r="EN717" s="53"/>
      <c r="EO717" s="53"/>
      <c r="EP717" s="53"/>
      <c r="EQ717" s="53"/>
      <c r="ER717" s="53"/>
      <c r="ES717" s="53"/>
      <c r="ET717" s="53"/>
      <c r="EU717" s="53"/>
      <c r="EV717" s="53"/>
      <c r="EW717" s="53"/>
      <c r="EX717" s="53"/>
      <c r="EY717" s="53"/>
      <c r="EZ717" s="53"/>
      <c r="FA717" s="53"/>
    </row>
    <row r="718" customFormat="1" spans="1:157">
      <c r="A718" s="53"/>
      <c r="B718" s="57" t="s">
        <v>16</v>
      </c>
      <c r="C718" s="57" t="s">
        <v>1895</v>
      </c>
      <c r="D718" s="57" t="s">
        <v>27</v>
      </c>
      <c r="E718" s="57" t="s">
        <v>187</v>
      </c>
      <c r="F718" s="57" t="s">
        <v>188</v>
      </c>
      <c r="G718" s="59" t="s">
        <v>54</v>
      </c>
      <c r="H718" s="59">
        <v>4.75</v>
      </c>
      <c r="I718" s="66">
        <v>619.915842</v>
      </c>
      <c r="J718" s="66">
        <f>I718*22.47%+I718</f>
        <v>759.2109316974</v>
      </c>
      <c r="K718" s="66">
        <f>J718*H718</f>
        <v>3606.25192556265</v>
      </c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  <c r="AA718" s="53"/>
      <c r="AB718" s="53"/>
      <c r="AC718" s="53"/>
      <c r="AD718" s="53"/>
      <c r="AE718" s="53"/>
      <c r="AF718" s="53"/>
      <c r="AG718" s="53"/>
      <c r="AH718" s="53"/>
      <c r="AI718" s="53"/>
      <c r="AJ718" s="53"/>
      <c r="AK718" s="53"/>
      <c r="AL718" s="53"/>
      <c r="AM718" s="53"/>
      <c r="AN718" s="53"/>
      <c r="AO718" s="53"/>
      <c r="AP718" s="53"/>
      <c r="AQ718" s="53"/>
      <c r="AR718" s="53"/>
      <c r="AS718" s="53"/>
      <c r="AT718" s="53"/>
      <c r="AU718" s="53"/>
      <c r="AV718" s="53"/>
      <c r="AW718" s="53"/>
      <c r="AX718" s="53"/>
      <c r="AY718" s="53"/>
      <c r="AZ718" s="53"/>
      <c r="BA718" s="53"/>
      <c r="BB718" s="53"/>
      <c r="BC718" s="53"/>
      <c r="BD718" s="53"/>
      <c r="BE718" s="53"/>
      <c r="BF718" s="53"/>
      <c r="BG718" s="53"/>
      <c r="BH718" s="53"/>
      <c r="BI718" s="53"/>
      <c r="BJ718" s="53"/>
      <c r="BK718" s="53"/>
      <c r="BL718" s="53"/>
      <c r="BM718" s="53"/>
      <c r="BN718" s="53"/>
      <c r="BO718" s="53"/>
      <c r="BP718" s="53"/>
      <c r="BQ718" s="53"/>
      <c r="BR718" s="53"/>
      <c r="BS718" s="53"/>
      <c r="BT718" s="53"/>
      <c r="BU718" s="53"/>
      <c r="BV718" s="53"/>
      <c r="BW718" s="53"/>
      <c r="BX718" s="53"/>
      <c r="BY718" s="53"/>
      <c r="BZ718" s="53"/>
      <c r="CA718" s="53"/>
      <c r="CB718" s="53"/>
      <c r="CC718" s="53"/>
      <c r="CD718" s="53"/>
      <c r="CE718" s="53"/>
      <c r="CF718" s="53"/>
      <c r="CG718" s="53"/>
      <c r="CH718" s="53"/>
      <c r="CI718" s="53"/>
      <c r="CJ718" s="53"/>
      <c r="CK718" s="53"/>
      <c r="CL718" s="53"/>
      <c r="CM718" s="53"/>
      <c r="CN718" s="53"/>
      <c r="CO718" s="53"/>
      <c r="CP718" s="53"/>
      <c r="CQ718" s="53"/>
      <c r="CR718" s="53"/>
      <c r="CS718" s="53"/>
      <c r="CT718" s="53"/>
      <c r="CU718" s="53"/>
      <c r="CV718" s="53"/>
      <c r="CW718" s="53"/>
      <c r="CX718" s="53"/>
      <c r="CY718" s="53"/>
      <c r="CZ718" s="53"/>
      <c r="DA718" s="53"/>
      <c r="DB718" s="53"/>
      <c r="DC718" s="53"/>
      <c r="DD718" s="53"/>
      <c r="DE718" s="53"/>
      <c r="DF718" s="53"/>
      <c r="DG718" s="53"/>
      <c r="DH718" s="53"/>
      <c r="DI718" s="53"/>
      <c r="DJ718" s="53"/>
      <c r="DK718" s="53"/>
      <c r="DL718" s="53"/>
      <c r="DM718" s="53"/>
      <c r="DN718" s="53"/>
      <c r="DO718" s="53"/>
      <c r="DP718" s="53"/>
      <c r="DQ718" s="53"/>
      <c r="DR718" s="53"/>
      <c r="DS718" s="53"/>
      <c r="DT718" s="53"/>
      <c r="DU718" s="53"/>
      <c r="DV718" s="53"/>
      <c r="DW718" s="53"/>
      <c r="DX718" s="53"/>
      <c r="DY718" s="53"/>
      <c r="DZ718" s="53"/>
      <c r="EA718" s="53"/>
      <c r="EB718" s="53"/>
      <c r="EC718" s="53"/>
      <c r="ED718" s="53"/>
      <c r="EE718" s="53"/>
      <c r="EF718" s="53"/>
      <c r="EG718" s="53"/>
      <c r="EH718" s="53"/>
      <c r="EI718" s="53"/>
      <c r="EJ718" s="53"/>
      <c r="EK718" s="53"/>
      <c r="EL718" s="53"/>
      <c r="EM718" s="53"/>
      <c r="EN718" s="53"/>
      <c r="EO718" s="53"/>
      <c r="EP718" s="53"/>
      <c r="EQ718" s="53"/>
      <c r="ER718" s="53"/>
      <c r="ES718" s="53"/>
      <c r="ET718" s="53"/>
      <c r="EU718" s="53"/>
      <c r="EV718" s="53"/>
      <c r="EW718" s="53"/>
      <c r="EX718" s="53"/>
      <c r="EY718" s="53"/>
      <c r="EZ718" s="53"/>
      <c r="FA718" s="53"/>
    </row>
    <row r="719" spans="2:11">
      <c r="B719" s="50" t="s">
        <v>72</v>
      </c>
      <c r="C719" s="50" t="s">
        <v>1896</v>
      </c>
      <c r="D719" s="50" t="s">
        <v>14</v>
      </c>
      <c r="E719" s="51"/>
      <c r="F719" s="50" t="s">
        <v>465</v>
      </c>
      <c r="G719" s="52" t="s">
        <v>11</v>
      </c>
      <c r="H719" s="52">
        <v>0</v>
      </c>
      <c r="I719" s="64">
        <v>0</v>
      </c>
      <c r="J719" s="64">
        <f>I719*22.47%+I719</f>
        <v>0</v>
      </c>
      <c r="K719" s="64">
        <f>K720</f>
        <v>5573.35511242575</v>
      </c>
    </row>
    <row r="720" customFormat="1" spans="1:157">
      <c r="A720" s="53"/>
      <c r="B720" s="57" t="s">
        <v>16</v>
      </c>
      <c r="C720" s="57" t="s">
        <v>1897</v>
      </c>
      <c r="D720" s="57" t="s">
        <v>27</v>
      </c>
      <c r="E720" s="57" t="s">
        <v>467</v>
      </c>
      <c r="F720" s="57" t="s">
        <v>468</v>
      </c>
      <c r="G720" s="59" t="s">
        <v>20</v>
      </c>
      <c r="H720" s="59">
        <v>127.25</v>
      </c>
      <c r="I720" s="66">
        <v>35.76261</v>
      </c>
      <c r="J720" s="66">
        <f>I720*22.47%+I720</f>
        <v>43.798468467</v>
      </c>
      <c r="K720" s="66">
        <f>J720*H720</f>
        <v>5573.35511242575</v>
      </c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  <c r="AA720" s="53"/>
      <c r="AB720" s="53"/>
      <c r="AC720" s="53"/>
      <c r="AD720" s="53"/>
      <c r="AE720" s="53"/>
      <c r="AF720" s="53"/>
      <c r="AG720" s="53"/>
      <c r="AH720" s="53"/>
      <c r="AI720" s="53"/>
      <c r="AJ720" s="53"/>
      <c r="AK720" s="53"/>
      <c r="AL720" s="53"/>
      <c r="AM720" s="53"/>
      <c r="AN720" s="53"/>
      <c r="AO720" s="53"/>
      <c r="AP720" s="53"/>
      <c r="AQ720" s="53"/>
      <c r="AR720" s="53"/>
      <c r="AS720" s="53"/>
      <c r="AT720" s="53"/>
      <c r="AU720" s="53"/>
      <c r="AV720" s="53"/>
      <c r="AW720" s="53"/>
      <c r="AX720" s="53"/>
      <c r="AY720" s="53"/>
      <c r="AZ720" s="53"/>
      <c r="BA720" s="53"/>
      <c r="BB720" s="53"/>
      <c r="BC720" s="53"/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3"/>
      <c r="DE720" s="53"/>
      <c r="DF720" s="53"/>
      <c r="DG720" s="53"/>
      <c r="DH720" s="53"/>
      <c r="DI720" s="53"/>
      <c r="DJ720" s="53"/>
      <c r="DK720" s="53"/>
      <c r="DL720" s="53"/>
      <c r="DM720" s="53"/>
      <c r="DN720" s="53"/>
      <c r="DO720" s="53"/>
      <c r="DP720" s="53"/>
      <c r="DQ720" s="53"/>
      <c r="DR720" s="53"/>
      <c r="DS720" s="53"/>
      <c r="DT720" s="53"/>
      <c r="DU720" s="53"/>
      <c r="DV720" s="53"/>
      <c r="DW720" s="53"/>
      <c r="DX720" s="53"/>
      <c r="DY720" s="53"/>
      <c r="DZ720" s="53"/>
      <c r="EA720" s="53"/>
      <c r="EB720" s="53"/>
      <c r="EC720" s="53"/>
      <c r="ED720" s="53"/>
      <c r="EE720" s="53"/>
      <c r="EF720" s="53"/>
      <c r="EG720" s="53"/>
      <c r="EH720" s="53"/>
      <c r="EI720" s="53"/>
      <c r="EJ720" s="53"/>
      <c r="EK720" s="53"/>
      <c r="EL720" s="53"/>
      <c r="EM720" s="53"/>
      <c r="EN720" s="53"/>
      <c r="EO720" s="53"/>
      <c r="EP720" s="53"/>
      <c r="EQ720" s="53"/>
      <c r="ER720" s="53"/>
      <c r="ES720" s="53"/>
      <c r="ET720" s="53"/>
      <c r="EU720" s="53"/>
      <c r="EV720" s="53"/>
      <c r="EW720" s="53"/>
      <c r="EX720" s="53"/>
      <c r="EY720" s="53"/>
      <c r="EZ720" s="53"/>
      <c r="FA720" s="53"/>
    </row>
    <row r="721" spans="2:11">
      <c r="B721" s="50" t="s">
        <v>72</v>
      </c>
      <c r="C721" s="50" t="s">
        <v>1898</v>
      </c>
      <c r="D721" s="50" t="s">
        <v>14</v>
      </c>
      <c r="E721" s="51"/>
      <c r="F721" s="50" t="s">
        <v>1899</v>
      </c>
      <c r="G721" s="52" t="s">
        <v>11</v>
      </c>
      <c r="H721" s="52">
        <v>0</v>
      </c>
      <c r="I721" s="64">
        <v>0</v>
      </c>
      <c r="J721" s="64">
        <f>I721*22.47%+I721</f>
        <v>0</v>
      </c>
      <c r="K721" s="64">
        <f>SUM(K722:K723)</f>
        <v>33975.82</v>
      </c>
    </row>
    <row r="722" customFormat="1" spans="1:157">
      <c r="A722" s="53"/>
      <c r="B722" s="57" t="s">
        <v>16</v>
      </c>
      <c r="C722" s="57" t="s">
        <v>1900</v>
      </c>
      <c r="D722" s="57" t="s">
        <v>14</v>
      </c>
      <c r="E722" s="58" t="s">
        <v>251</v>
      </c>
      <c r="F722" s="57" t="s">
        <v>252</v>
      </c>
      <c r="G722" s="59" t="s">
        <v>20</v>
      </c>
      <c r="H722" s="59">
        <v>374.87</v>
      </c>
      <c r="I722" s="66">
        <v>68.48</v>
      </c>
      <c r="J722" s="66">
        <v>83.86</v>
      </c>
      <c r="K722" s="66">
        <v>31436.59</v>
      </c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  <c r="AA722" s="53"/>
      <c r="AB722" s="53"/>
      <c r="AC722" s="53"/>
      <c r="AD722" s="53"/>
      <c r="AE722" s="53"/>
      <c r="AF722" s="53"/>
      <c r="AG722" s="53"/>
      <c r="AH722" s="53"/>
      <c r="AI722" s="53"/>
      <c r="AJ722" s="53"/>
      <c r="AK722" s="53"/>
      <c r="AL722" s="53"/>
      <c r="AM722" s="53"/>
      <c r="AN722" s="53"/>
      <c r="AO722" s="53"/>
      <c r="AP722" s="53"/>
      <c r="AQ722" s="53"/>
      <c r="AR722" s="53"/>
      <c r="AS722" s="53"/>
      <c r="AT722" s="53"/>
      <c r="AU722" s="53"/>
      <c r="AV722" s="53"/>
      <c r="AW722" s="53"/>
      <c r="AX722" s="53"/>
      <c r="AY722" s="53"/>
      <c r="AZ722" s="53"/>
      <c r="BA722" s="53"/>
      <c r="BB722" s="53"/>
      <c r="BC722" s="53"/>
      <c r="BD722" s="53"/>
      <c r="BE722" s="53"/>
      <c r="BF722" s="53"/>
      <c r="BG722" s="53"/>
      <c r="BH722" s="53"/>
      <c r="BI722" s="53"/>
      <c r="BJ722" s="53"/>
      <c r="BK722" s="53"/>
      <c r="BL722" s="53"/>
      <c r="BM722" s="53"/>
      <c r="BN722" s="53"/>
      <c r="BO722" s="53"/>
      <c r="BP722" s="53"/>
      <c r="BQ722" s="53"/>
      <c r="BR722" s="53"/>
      <c r="BS722" s="53"/>
      <c r="BT722" s="53"/>
      <c r="BU722" s="53"/>
      <c r="BV722" s="53"/>
      <c r="BW722" s="53"/>
      <c r="BX722" s="53"/>
      <c r="BY722" s="53"/>
      <c r="BZ722" s="53"/>
      <c r="CA722" s="53"/>
      <c r="CB722" s="53"/>
      <c r="CC722" s="53"/>
      <c r="CD722" s="53"/>
      <c r="CE722" s="53"/>
      <c r="CF722" s="53"/>
      <c r="CG722" s="53"/>
      <c r="CH722" s="53"/>
      <c r="CI722" s="53"/>
      <c r="CJ722" s="53"/>
      <c r="CK722" s="53"/>
      <c r="CL722" s="53"/>
      <c r="CM722" s="53"/>
      <c r="CN722" s="53"/>
      <c r="CO722" s="53"/>
      <c r="CP722" s="53"/>
      <c r="CQ722" s="53"/>
      <c r="CR722" s="53"/>
      <c r="CS722" s="53"/>
      <c r="CT722" s="53"/>
      <c r="CU722" s="53"/>
      <c r="CV722" s="53"/>
      <c r="CW722" s="53"/>
      <c r="CX722" s="53"/>
      <c r="CY722" s="53"/>
      <c r="CZ722" s="53"/>
      <c r="DA722" s="53"/>
      <c r="DB722" s="53"/>
      <c r="DC722" s="53"/>
      <c r="DD722" s="53"/>
      <c r="DE722" s="53"/>
      <c r="DF722" s="53"/>
      <c r="DG722" s="53"/>
      <c r="DH722" s="53"/>
      <c r="DI722" s="53"/>
      <c r="DJ722" s="53"/>
      <c r="DK722" s="53"/>
      <c r="DL722" s="53"/>
      <c r="DM722" s="53"/>
      <c r="DN722" s="53"/>
      <c r="DO722" s="53"/>
      <c r="DP722" s="53"/>
      <c r="DQ722" s="53"/>
      <c r="DR722" s="53"/>
      <c r="DS722" s="53"/>
      <c r="DT722" s="53"/>
      <c r="DU722" s="53"/>
      <c r="DV722" s="53"/>
      <c r="DW722" s="53"/>
      <c r="DX722" s="53"/>
      <c r="DY722" s="53"/>
      <c r="DZ722" s="53"/>
      <c r="EA722" s="53"/>
      <c r="EB722" s="53"/>
      <c r="EC722" s="53"/>
      <c r="ED722" s="53"/>
      <c r="EE722" s="53"/>
      <c r="EF722" s="53"/>
      <c r="EG722" s="53"/>
      <c r="EH722" s="53"/>
      <c r="EI722" s="53"/>
      <c r="EJ722" s="53"/>
      <c r="EK722" s="53"/>
      <c r="EL722" s="53"/>
      <c r="EM722" s="53"/>
      <c r="EN722" s="53"/>
      <c r="EO722" s="53"/>
      <c r="EP722" s="53"/>
      <c r="EQ722" s="53"/>
      <c r="ER722" s="53"/>
      <c r="ES722" s="53"/>
      <c r="ET722" s="53"/>
      <c r="EU722" s="53"/>
      <c r="EV722" s="53"/>
      <c r="EW722" s="53"/>
      <c r="EX722" s="53"/>
      <c r="EY722" s="53"/>
      <c r="EZ722" s="53"/>
      <c r="FA722" s="53"/>
    </row>
    <row r="723" customFormat="1" spans="1:157">
      <c r="A723" s="53"/>
      <c r="B723" s="57" t="s">
        <v>16</v>
      </c>
      <c r="C723" s="57" t="s">
        <v>1901</v>
      </c>
      <c r="D723" s="57" t="s">
        <v>14</v>
      </c>
      <c r="E723" s="58" t="s">
        <v>260</v>
      </c>
      <c r="F723" s="57" t="s">
        <v>261</v>
      </c>
      <c r="G723" s="59" t="s">
        <v>32</v>
      </c>
      <c r="H723" s="59">
        <v>176.95</v>
      </c>
      <c r="I723" s="66">
        <v>11.72</v>
      </c>
      <c r="J723" s="66">
        <v>14.35</v>
      </c>
      <c r="K723" s="66">
        <v>2539.23</v>
      </c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  <c r="AA723" s="53"/>
      <c r="AB723" s="53"/>
      <c r="AC723" s="53"/>
      <c r="AD723" s="53"/>
      <c r="AE723" s="53"/>
      <c r="AF723" s="53"/>
      <c r="AG723" s="53"/>
      <c r="AH723" s="53"/>
      <c r="AI723" s="53"/>
      <c r="AJ723" s="53"/>
      <c r="AK723" s="53"/>
      <c r="AL723" s="53"/>
      <c r="AM723" s="53"/>
      <c r="AN723" s="53"/>
      <c r="AO723" s="53"/>
      <c r="AP723" s="53"/>
      <c r="AQ723" s="53"/>
      <c r="AR723" s="53"/>
      <c r="AS723" s="53"/>
      <c r="AT723" s="53"/>
      <c r="AU723" s="53"/>
      <c r="AV723" s="53"/>
      <c r="AW723" s="53"/>
      <c r="AX723" s="53"/>
      <c r="AY723" s="53"/>
      <c r="AZ723" s="53"/>
      <c r="BA723" s="53"/>
      <c r="BB723" s="53"/>
      <c r="BC723" s="53"/>
      <c r="BD723" s="53"/>
      <c r="BE723" s="53"/>
      <c r="BF723" s="53"/>
      <c r="BG723" s="53"/>
      <c r="BH723" s="53"/>
      <c r="BI723" s="53"/>
      <c r="BJ723" s="53"/>
      <c r="BK723" s="53"/>
      <c r="BL723" s="53"/>
      <c r="BM723" s="53"/>
      <c r="BN723" s="53"/>
      <c r="BO723" s="53"/>
      <c r="BP723" s="53"/>
      <c r="BQ723" s="53"/>
      <c r="BR723" s="53"/>
      <c r="BS723" s="53"/>
      <c r="BT723" s="53"/>
      <c r="BU723" s="53"/>
      <c r="BV723" s="53"/>
      <c r="BW723" s="53"/>
      <c r="BX723" s="53"/>
      <c r="BY723" s="53"/>
      <c r="BZ723" s="53"/>
      <c r="CA723" s="53"/>
      <c r="CB723" s="53"/>
      <c r="CC723" s="53"/>
      <c r="CD723" s="53"/>
      <c r="CE723" s="53"/>
      <c r="CF723" s="53"/>
      <c r="CG723" s="53"/>
      <c r="CH723" s="53"/>
      <c r="CI723" s="53"/>
      <c r="CJ723" s="53"/>
      <c r="CK723" s="53"/>
      <c r="CL723" s="53"/>
      <c r="CM723" s="53"/>
      <c r="CN723" s="53"/>
      <c r="CO723" s="53"/>
      <c r="CP723" s="53"/>
      <c r="CQ723" s="53"/>
      <c r="CR723" s="53"/>
      <c r="CS723" s="53"/>
      <c r="CT723" s="53"/>
      <c r="CU723" s="53"/>
      <c r="CV723" s="53"/>
      <c r="CW723" s="53"/>
      <c r="CX723" s="53"/>
      <c r="CY723" s="53"/>
      <c r="CZ723" s="53"/>
      <c r="DA723" s="53"/>
      <c r="DB723" s="53"/>
      <c r="DC723" s="53"/>
      <c r="DD723" s="53"/>
      <c r="DE723" s="53"/>
      <c r="DF723" s="53"/>
      <c r="DG723" s="53"/>
      <c r="DH723" s="53"/>
      <c r="DI723" s="53"/>
      <c r="DJ723" s="53"/>
      <c r="DK723" s="53"/>
      <c r="DL723" s="53"/>
      <c r="DM723" s="53"/>
      <c r="DN723" s="53"/>
      <c r="DO723" s="53"/>
      <c r="DP723" s="53"/>
      <c r="DQ723" s="53"/>
      <c r="DR723" s="53"/>
      <c r="DS723" s="53"/>
      <c r="DT723" s="53"/>
      <c r="DU723" s="53"/>
      <c r="DV723" s="53"/>
      <c r="DW723" s="53"/>
      <c r="DX723" s="53"/>
      <c r="DY723" s="53"/>
      <c r="DZ723" s="53"/>
      <c r="EA723" s="53"/>
      <c r="EB723" s="53"/>
      <c r="EC723" s="53"/>
      <c r="ED723" s="53"/>
      <c r="EE723" s="53"/>
      <c r="EF723" s="53"/>
      <c r="EG723" s="53"/>
      <c r="EH723" s="53"/>
      <c r="EI723" s="53"/>
      <c r="EJ723" s="53"/>
      <c r="EK723" s="53"/>
      <c r="EL723" s="53"/>
      <c r="EM723" s="53"/>
      <c r="EN723" s="53"/>
      <c r="EO723" s="53"/>
      <c r="EP723" s="53"/>
      <c r="EQ723" s="53"/>
      <c r="ER723" s="53"/>
      <c r="ES723" s="53"/>
      <c r="ET723" s="53"/>
      <c r="EU723" s="53"/>
      <c r="EV723" s="53"/>
      <c r="EW723" s="53"/>
      <c r="EX723" s="53"/>
      <c r="EY723" s="53"/>
      <c r="EZ723" s="53"/>
      <c r="FA723" s="53"/>
    </row>
    <row r="724" spans="2:11">
      <c r="B724" s="50" t="s">
        <v>72</v>
      </c>
      <c r="C724" s="50" t="s">
        <v>1902</v>
      </c>
      <c r="D724" s="50" t="s">
        <v>14</v>
      </c>
      <c r="E724" s="51"/>
      <c r="F724" s="50" t="s">
        <v>1903</v>
      </c>
      <c r="G724" s="52" t="s">
        <v>11</v>
      </c>
      <c r="H724" s="52">
        <v>0</v>
      </c>
      <c r="I724" s="64">
        <v>0</v>
      </c>
      <c r="J724" s="64">
        <f>I724*22.47%+I724</f>
        <v>0</v>
      </c>
      <c r="K724" s="64">
        <f>SUM(K725:K729)</f>
        <v>43885.8689494389</v>
      </c>
    </row>
    <row r="725" customFormat="1" spans="1:157">
      <c r="A725" s="53"/>
      <c r="B725" s="57" t="s">
        <v>16</v>
      </c>
      <c r="C725" s="57" t="s">
        <v>1904</v>
      </c>
      <c r="D725" s="57" t="s">
        <v>27</v>
      </c>
      <c r="E725" s="57" t="s">
        <v>1905</v>
      </c>
      <c r="F725" s="57" t="s">
        <v>1906</v>
      </c>
      <c r="G725" s="59" t="s">
        <v>20</v>
      </c>
      <c r="H725" s="59">
        <v>374.87</v>
      </c>
      <c r="I725" s="66">
        <v>6.242808</v>
      </c>
      <c r="J725" s="66">
        <f>I725*22.47%+I725</f>
        <v>7.6455669576</v>
      </c>
      <c r="K725" s="66">
        <f>J725*H725</f>
        <v>2866.09368539551</v>
      </c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  <c r="AA725" s="53"/>
      <c r="AB725" s="53"/>
      <c r="AC725" s="53"/>
      <c r="AD725" s="53"/>
      <c r="AE725" s="53"/>
      <c r="AF725" s="53"/>
      <c r="AG725" s="53"/>
      <c r="AH725" s="53"/>
      <c r="AI725" s="53"/>
      <c r="AJ725" s="53"/>
      <c r="AK725" s="53"/>
      <c r="AL725" s="53"/>
      <c r="AM725" s="53"/>
      <c r="AN725" s="53"/>
      <c r="AO725" s="53"/>
      <c r="AP725" s="53"/>
      <c r="AQ725" s="53"/>
      <c r="AR725" s="53"/>
      <c r="AS725" s="53"/>
      <c r="AT725" s="53"/>
      <c r="AU725" s="53"/>
      <c r="AV725" s="53"/>
      <c r="AW725" s="53"/>
      <c r="AX725" s="53"/>
      <c r="AY725" s="53"/>
      <c r="AZ725" s="53"/>
      <c r="BA725" s="53"/>
      <c r="BB725" s="53"/>
      <c r="BC725" s="53"/>
      <c r="BD725" s="53"/>
      <c r="BE725" s="53"/>
      <c r="BF725" s="53"/>
      <c r="BG725" s="53"/>
      <c r="BH725" s="53"/>
      <c r="BI725" s="53"/>
      <c r="BJ725" s="53"/>
      <c r="BK725" s="53"/>
      <c r="BL725" s="53"/>
      <c r="BM725" s="53"/>
      <c r="BN725" s="53"/>
      <c r="BO725" s="53"/>
      <c r="BP725" s="53"/>
      <c r="BQ725" s="53"/>
      <c r="BR725" s="53"/>
      <c r="BS725" s="53"/>
      <c r="BT725" s="53"/>
      <c r="BU725" s="53"/>
      <c r="BV725" s="53"/>
      <c r="BW725" s="53"/>
      <c r="BX725" s="53"/>
      <c r="BY725" s="53"/>
      <c r="BZ725" s="53"/>
      <c r="CA725" s="53"/>
      <c r="CB725" s="53"/>
      <c r="CC725" s="53"/>
      <c r="CD725" s="53"/>
      <c r="CE725" s="53"/>
      <c r="CF725" s="53"/>
      <c r="CG725" s="53"/>
      <c r="CH725" s="53"/>
      <c r="CI725" s="53"/>
      <c r="CJ725" s="53"/>
      <c r="CK725" s="53"/>
      <c r="CL725" s="53"/>
      <c r="CM725" s="53"/>
      <c r="CN725" s="53"/>
      <c r="CO725" s="53"/>
      <c r="CP725" s="53"/>
      <c r="CQ725" s="53"/>
      <c r="CR725" s="53"/>
      <c r="CS725" s="53"/>
      <c r="CT725" s="53"/>
      <c r="CU725" s="53"/>
      <c r="CV725" s="53"/>
      <c r="CW725" s="53"/>
      <c r="CX725" s="53"/>
      <c r="CY725" s="53"/>
      <c r="CZ725" s="53"/>
      <c r="DA725" s="53"/>
      <c r="DB725" s="53"/>
      <c r="DC725" s="53"/>
      <c r="DD725" s="53"/>
      <c r="DE725" s="53"/>
      <c r="DF725" s="53"/>
      <c r="DG725" s="53"/>
      <c r="DH725" s="53"/>
      <c r="DI725" s="53"/>
      <c r="DJ725" s="53"/>
      <c r="DK725" s="53"/>
      <c r="DL725" s="53"/>
      <c r="DM725" s="53"/>
      <c r="DN725" s="53"/>
      <c r="DO725" s="53"/>
      <c r="DP725" s="53"/>
      <c r="DQ725" s="53"/>
      <c r="DR725" s="53"/>
      <c r="DS725" s="53"/>
      <c r="DT725" s="53"/>
      <c r="DU725" s="53"/>
      <c r="DV725" s="53"/>
      <c r="DW725" s="53"/>
      <c r="DX725" s="53"/>
      <c r="DY725" s="53"/>
      <c r="DZ725" s="53"/>
      <c r="EA725" s="53"/>
      <c r="EB725" s="53"/>
      <c r="EC725" s="53"/>
      <c r="ED725" s="53"/>
      <c r="EE725" s="53"/>
      <c r="EF725" s="53"/>
      <c r="EG725" s="53"/>
      <c r="EH725" s="53"/>
      <c r="EI725" s="53"/>
      <c r="EJ725" s="53"/>
      <c r="EK725" s="53"/>
      <c r="EL725" s="53"/>
      <c r="EM725" s="53"/>
      <c r="EN725" s="53"/>
      <c r="EO725" s="53"/>
      <c r="EP725" s="53"/>
      <c r="EQ725" s="53"/>
      <c r="ER725" s="53"/>
      <c r="ES725" s="53"/>
      <c r="ET725" s="53"/>
      <c r="EU725" s="53"/>
      <c r="EV725" s="53"/>
      <c r="EW725" s="53"/>
      <c r="EX725" s="53"/>
      <c r="EY725" s="53"/>
      <c r="EZ725" s="53"/>
      <c r="FA725" s="53"/>
    </row>
    <row r="726" customFormat="1" spans="1:157">
      <c r="A726" s="53"/>
      <c r="B726" s="57" t="s">
        <v>16</v>
      </c>
      <c r="C726" s="57" t="s">
        <v>1907</v>
      </c>
      <c r="D726" s="57" t="s">
        <v>27</v>
      </c>
      <c r="E726" s="57" t="s">
        <v>1908</v>
      </c>
      <c r="F726" s="57" t="s">
        <v>1909</v>
      </c>
      <c r="G726" s="59" t="s">
        <v>20</v>
      </c>
      <c r="H726" s="59">
        <v>374.87</v>
      </c>
      <c r="I726" s="66">
        <v>6.242808</v>
      </c>
      <c r="J726" s="66">
        <f>I726*22.47%+I726</f>
        <v>7.6455669576</v>
      </c>
      <c r="K726" s="66">
        <f>J726*H726</f>
        <v>2866.09368539551</v>
      </c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  <c r="AA726" s="53"/>
      <c r="AB726" s="53"/>
      <c r="AC726" s="53"/>
      <c r="AD726" s="53"/>
      <c r="AE726" s="53"/>
      <c r="AF726" s="53"/>
      <c r="AG726" s="53"/>
      <c r="AH726" s="53"/>
      <c r="AI726" s="53"/>
      <c r="AJ726" s="53"/>
      <c r="AK726" s="53"/>
      <c r="AL726" s="53"/>
      <c r="AM726" s="53"/>
      <c r="AN726" s="53"/>
      <c r="AO726" s="53"/>
      <c r="AP726" s="53"/>
      <c r="AQ726" s="53"/>
      <c r="AR726" s="53"/>
      <c r="AS726" s="53"/>
      <c r="AT726" s="53"/>
      <c r="AU726" s="53"/>
      <c r="AV726" s="53"/>
      <c r="AW726" s="53"/>
      <c r="AX726" s="53"/>
      <c r="AY726" s="53"/>
      <c r="AZ726" s="53"/>
      <c r="BA726" s="53"/>
      <c r="BB726" s="53"/>
      <c r="BC726" s="53"/>
      <c r="BD726" s="53"/>
      <c r="BE726" s="53"/>
      <c r="BF726" s="53"/>
      <c r="BG726" s="53"/>
      <c r="BH726" s="53"/>
      <c r="BI726" s="53"/>
      <c r="BJ726" s="53"/>
      <c r="BK726" s="53"/>
      <c r="BL726" s="53"/>
      <c r="BM726" s="53"/>
      <c r="BN726" s="53"/>
      <c r="BO726" s="53"/>
      <c r="BP726" s="53"/>
      <c r="BQ726" s="53"/>
      <c r="BR726" s="53"/>
      <c r="BS726" s="53"/>
      <c r="BT726" s="53"/>
      <c r="BU726" s="53"/>
      <c r="BV726" s="53"/>
      <c r="BW726" s="53"/>
      <c r="BX726" s="53"/>
      <c r="BY726" s="53"/>
      <c r="BZ726" s="53"/>
      <c r="CA726" s="53"/>
      <c r="CB726" s="53"/>
      <c r="CC726" s="53"/>
      <c r="CD726" s="53"/>
      <c r="CE726" s="53"/>
      <c r="CF726" s="53"/>
      <c r="CG726" s="53"/>
      <c r="CH726" s="53"/>
      <c r="CI726" s="53"/>
      <c r="CJ726" s="53"/>
      <c r="CK726" s="53"/>
      <c r="CL726" s="53"/>
      <c r="CM726" s="53"/>
      <c r="CN726" s="53"/>
      <c r="CO726" s="53"/>
      <c r="CP726" s="53"/>
      <c r="CQ726" s="53"/>
      <c r="CR726" s="53"/>
      <c r="CS726" s="53"/>
      <c r="CT726" s="53"/>
      <c r="CU726" s="53"/>
      <c r="CV726" s="53"/>
      <c r="CW726" s="53"/>
      <c r="CX726" s="53"/>
      <c r="CY726" s="53"/>
      <c r="CZ726" s="53"/>
      <c r="DA726" s="53"/>
      <c r="DB726" s="53"/>
      <c r="DC726" s="53"/>
      <c r="DD726" s="53"/>
      <c r="DE726" s="53"/>
      <c r="DF726" s="53"/>
      <c r="DG726" s="53"/>
      <c r="DH726" s="53"/>
      <c r="DI726" s="53"/>
      <c r="DJ726" s="53"/>
      <c r="DK726" s="53"/>
      <c r="DL726" s="53"/>
      <c r="DM726" s="53"/>
      <c r="DN726" s="53"/>
      <c r="DO726" s="53"/>
      <c r="DP726" s="53"/>
      <c r="DQ726" s="53"/>
      <c r="DR726" s="53"/>
      <c r="DS726" s="53"/>
      <c r="DT726" s="53"/>
      <c r="DU726" s="53"/>
      <c r="DV726" s="53"/>
      <c r="DW726" s="53"/>
      <c r="DX726" s="53"/>
      <c r="DY726" s="53"/>
      <c r="DZ726" s="53"/>
      <c r="EA726" s="53"/>
      <c r="EB726" s="53"/>
      <c r="EC726" s="53"/>
      <c r="ED726" s="53"/>
      <c r="EE726" s="53"/>
      <c r="EF726" s="53"/>
      <c r="EG726" s="53"/>
      <c r="EH726" s="53"/>
      <c r="EI726" s="53"/>
      <c r="EJ726" s="53"/>
      <c r="EK726" s="53"/>
      <c r="EL726" s="53"/>
      <c r="EM726" s="53"/>
      <c r="EN726" s="53"/>
      <c r="EO726" s="53"/>
      <c r="EP726" s="53"/>
      <c r="EQ726" s="53"/>
      <c r="ER726" s="53"/>
      <c r="ES726" s="53"/>
      <c r="ET726" s="53"/>
      <c r="EU726" s="53"/>
      <c r="EV726" s="53"/>
      <c r="EW726" s="53"/>
      <c r="EX726" s="53"/>
      <c r="EY726" s="53"/>
      <c r="EZ726" s="53"/>
      <c r="FA726" s="53"/>
    </row>
    <row r="727" customFormat="1" spans="1:157">
      <c r="A727" s="53"/>
      <c r="B727" s="57" t="s">
        <v>16</v>
      </c>
      <c r="C727" s="57" t="s">
        <v>1910</v>
      </c>
      <c r="D727" s="57" t="s">
        <v>27</v>
      </c>
      <c r="E727" s="57" t="s">
        <v>1911</v>
      </c>
      <c r="F727" s="57" t="s">
        <v>1912</v>
      </c>
      <c r="G727" s="59" t="s">
        <v>20</v>
      </c>
      <c r="H727" s="59">
        <v>374.87</v>
      </c>
      <c r="I727" s="66">
        <v>36.280062</v>
      </c>
      <c r="J727" s="66">
        <f>I727*22.47%+I727</f>
        <v>44.4321919314</v>
      </c>
      <c r="K727" s="66">
        <f>J727*H727</f>
        <v>16656.2957893239</v>
      </c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  <c r="AA727" s="53"/>
      <c r="AB727" s="53"/>
      <c r="AC727" s="53"/>
      <c r="AD727" s="53"/>
      <c r="AE727" s="53"/>
      <c r="AF727" s="53"/>
      <c r="AG727" s="53"/>
      <c r="AH727" s="53"/>
      <c r="AI727" s="53"/>
      <c r="AJ727" s="53"/>
      <c r="AK727" s="53"/>
      <c r="AL727" s="53"/>
      <c r="AM727" s="53"/>
      <c r="AN727" s="53"/>
      <c r="AO727" s="53"/>
      <c r="AP727" s="53"/>
      <c r="AQ727" s="53"/>
      <c r="AR727" s="53"/>
      <c r="AS727" s="53"/>
      <c r="AT727" s="53"/>
      <c r="AU727" s="53"/>
      <c r="AV727" s="53"/>
      <c r="AW727" s="53"/>
      <c r="AX727" s="53"/>
      <c r="AY727" s="53"/>
      <c r="AZ727" s="53"/>
      <c r="BA727" s="53"/>
      <c r="BB727" s="53"/>
      <c r="BC727" s="53"/>
      <c r="BD727" s="53"/>
      <c r="BE727" s="53"/>
      <c r="BF727" s="53"/>
      <c r="BG727" s="53"/>
      <c r="BH727" s="53"/>
      <c r="BI727" s="53"/>
      <c r="BJ727" s="53"/>
      <c r="BK727" s="53"/>
      <c r="BL727" s="53"/>
      <c r="BM727" s="53"/>
      <c r="BN727" s="53"/>
      <c r="BO727" s="53"/>
      <c r="BP727" s="53"/>
      <c r="BQ727" s="53"/>
      <c r="BR727" s="53"/>
      <c r="BS727" s="53"/>
      <c r="BT727" s="53"/>
      <c r="BU727" s="53"/>
      <c r="BV727" s="53"/>
      <c r="BW727" s="53"/>
      <c r="BX727" s="53"/>
      <c r="BY727" s="53"/>
      <c r="BZ727" s="53"/>
      <c r="CA727" s="53"/>
      <c r="CB727" s="53"/>
      <c r="CC727" s="53"/>
      <c r="CD727" s="53"/>
      <c r="CE727" s="53"/>
      <c r="CF727" s="53"/>
      <c r="CG727" s="53"/>
      <c r="CH727" s="53"/>
      <c r="CI727" s="53"/>
      <c r="CJ727" s="53"/>
      <c r="CK727" s="53"/>
      <c r="CL727" s="53"/>
      <c r="CM727" s="53"/>
      <c r="CN727" s="53"/>
      <c r="CO727" s="53"/>
      <c r="CP727" s="53"/>
      <c r="CQ727" s="53"/>
      <c r="CR727" s="53"/>
      <c r="CS727" s="53"/>
      <c r="CT727" s="53"/>
      <c r="CU727" s="53"/>
      <c r="CV727" s="53"/>
      <c r="CW727" s="53"/>
      <c r="CX727" s="53"/>
      <c r="CY727" s="53"/>
      <c r="CZ727" s="53"/>
      <c r="DA727" s="53"/>
      <c r="DB727" s="53"/>
      <c r="DC727" s="53"/>
      <c r="DD727" s="53"/>
      <c r="DE727" s="53"/>
      <c r="DF727" s="53"/>
      <c r="DG727" s="53"/>
      <c r="DH727" s="53"/>
      <c r="DI727" s="53"/>
      <c r="DJ727" s="53"/>
      <c r="DK727" s="53"/>
      <c r="DL727" s="53"/>
      <c r="DM727" s="53"/>
      <c r="DN727" s="53"/>
      <c r="DO727" s="53"/>
      <c r="DP727" s="53"/>
      <c r="DQ727" s="53"/>
      <c r="DR727" s="53"/>
      <c r="DS727" s="53"/>
      <c r="DT727" s="53"/>
      <c r="DU727" s="53"/>
      <c r="DV727" s="53"/>
      <c r="DW727" s="53"/>
      <c r="DX727" s="53"/>
      <c r="DY727" s="53"/>
      <c r="DZ727" s="53"/>
      <c r="EA727" s="53"/>
      <c r="EB727" s="53"/>
      <c r="EC727" s="53"/>
      <c r="ED727" s="53"/>
      <c r="EE727" s="53"/>
      <c r="EF727" s="53"/>
      <c r="EG727" s="53"/>
      <c r="EH727" s="53"/>
      <c r="EI727" s="53"/>
      <c r="EJ727" s="53"/>
      <c r="EK727" s="53"/>
      <c r="EL727" s="53"/>
      <c r="EM727" s="53"/>
      <c r="EN727" s="53"/>
      <c r="EO727" s="53"/>
      <c r="EP727" s="53"/>
      <c r="EQ727" s="53"/>
      <c r="ER727" s="53"/>
      <c r="ES727" s="53"/>
      <c r="ET727" s="53"/>
      <c r="EU727" s="53"/>
      <c r="EV727" s="53"/>
      <c r="EW727" s="53"/>
      <c r="EX727" s="53"/>
      <c r="EY727" s="53"/>
      <c r="EZ727" s="53"/>
      <c r="FA727" s="53"/>
    </row>
    <row r="728" customFormat="1" spans="1:157">
      <c r="A728" s="53"/>
      <c r="B728" s="57" t="s">
        <v>16</v>
      </c>
      <c r="C728" s="57" t="s">
        <v>1913</v>
      </c>
      <c r="D728" s="57" t="s">
        <v>27</v>
      </c>
      <c r="E728" s="57" t="s">
        <v>1914</v>
      </c>
      <c r="F728" s="57" t="s">
        <v>1915</v>
      </c>
      <c r="G728" s="59" t="s">
        <v>20</v>
      </c>
      <c r="H728" s="59">
        <v>374.87</v>
      </c>
      <c r="I728" s="66">
        <v>36.280062</v>
      </c>
      <c r="J728" s="66">
        <f>I728*22.47%+I728</f>
        <v>44.4321919314</v>
      </c>
      <c r="K728" s="66">
        <f>J728*H728</f>
        <v>16656.2957893239</v>
      </c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  <c r="AA728" s="53"/>
      <c r="AB728" s="53"/>
      <c r="AC728" s="53"/>
      <c r="AD728" s="53"/>
      <c r="AE728" s="53"/>
      <c r="AF728" s="53"/>
      <c r="AG728" s="53"/>
      <c r="AH728" s="53"/>
      <c r="AI728" s="53"/>
      <c r="AJ728" s="53"/>
      <c r="AK728" s="53"/>
      <c r="AL728" s="53"/>
      <c r="AM728" s="53"/>
      <c r="AN728" s="53"/>
      <c r="AO728" s="53"/>
      <c r="AP728" s="53"/>
      <c r="AQ728" s="53"/>
      <c r="AR728" s="53"/>
      <c r="AS728" s="53"/>
      <c r="AT728" s="53"/>
      <c r="AU728" s="53"/>
      <c r="AV728" s="53"/>
      <c r="AW728" s="53"/>
      <c r="AX728" s="53"/>
      <c r="AY728" s="53"/>
      <c r="AZ728" s="53"/>
      <c r="BA728" s="53"/>
      <c r="BB728" s="53"/>
      <c r="BC728" s="53"/>
      <c r="BD728" s="53"/>
      <c r="BE728" s="53"/>
      <c r="BF728" s="53"/>
      <c r="BG728" s="53"/>
      <c r="BH728" s="53"/>
      <c r="BI728" s="53"/>
      <c r="BJ728" s="53"/>
      <c r="BK728" s="53"/>
      <c r="BL728" s="53"/>
      <c r="BM728" s="53"/>
      <c r="BN728" s="53"/>
      <c r="BO728" s="53"/>
      <c r="BP728" s="53"/>
      <c r="BQ728" s="53"/>
      <c r="BR728" s="53"/>
      <c r="BS728" s="53"/>
      <c r="BT728" s="53"/>
      <c r="BU728" s="53"/>
      <c r="BV728" s="53"/>
      <c r="BW728" s="53"/>
      <c r="BX728" s="53"/>
      <c r="BY728" s="53"/>
      <c r="BZ728" s="53"/>
      <c r="CA728" s="53"/>
      <c r="CB728" s="53"/>
      <c r="CC728" s="53"/>
      <c r="CD728" s="53"/>
      <c r="CE728" s="53"/>
      <c r="CF728" s="53"/>
      <c r="CG728" s="53"/>
      <c r="CH728" s="53"/>
      <c r="CI728" s="53"/>
      <c r="CJ728" s="53"/>
      <c r="CK728" s="53"/>
      <c r="CL728" s="53"/>
      <c r="CM728" s="53"/>
      <c r="CN728" s="53"/>
      <c r="CO728" s="53"/>
      <c r="CP728" s="53"/>
      <c r="CQ728" s="53"/>
      <c r="CR728" s="53"/>
      <c r="CS728" s="53"/>
      <c r="CT728" s="53"/>
      <c r="CU728" s="53"/>
      <c r="CV728" s="53"/>
      <c r="CW728" s="53"/>
      <c r="CX728" s="53"/>
      <c r="CY728" s="53"/>
      <c r="CZ728" s="53"/>
      <c r="DA728" s="53"/>
      <c r="DB728" s="53"/>
      <c r="DC728" s="53"/>
      <c r="DD728" s="53"/>
      <c r="DE728" s="53"/>
      <c r="DF728" s="53"/>
      <c r="DG728" s="53"/>
      <c r="DH728" s="53"/>
      <c r="DI728" s="53"/>
      <c r="DJ728" s="53"/>
      <c r="DK728" s="53"/>
      <c r="DL728" s="53"/>
      <c r="DM728" s="53"/>
      <c r="DN728" s="53"/>
      <c r="DO728" s="53"/>
      <c r="DP728" s="53"/>
      <c r="DQ728" s="53"/>
      <c r="DR728" s="53"/>
      <c r="DS728" s="53"/>
      <c r="DT728" s="53"/>
      <c r="DU728" s="53"/>
      <c r="DV728" s="53"/>
      <c r="DW728" s="53"/>
      <c r="DX728" s="53"/>
      <c r="DY728" s="53"/>
      <c r="DZ728" s="53"/>
      <c r="EA728" s="53"/>
      <c r="EB728" s="53"/>
      <c r="EC728" s="53"/>
      <c r="ED728" s="53"/>
      <c r="EE728" s="53"/>
      <c r="EF728" s="53"/>
      <c r="EG728" s="53"/>
      <c r="EH728" s="53"/>
      <c r="EI728" s="53"/>
      <c r="EJ728" s="53"/>
      <c r="EK728" s="53"/>
      <c r="EL728" s="53"/>
      <c r="EM728" s="53"/>
      <c r="EN728" s="53"/>
      <c r="EO728" s="53"/>
      <c r="EP728" s="53"/>
      <c r="EQ728" s="53"/>
      <c r="ER728" s="53"/>
      <c r="ES728" s="53"/>
      <c r="ET728" s="53"/>
      <c r="EU728" s="53"/>
      <c r="EV728" s="53"/>
      <c r="EW728" s="53"/>
      <c r="EX728" s="53"/>
      <c r="EY728" s="53"/>
      <c r="EZ728" s="53"/>
      <c r="FA728" s="53"/>
    </row>
    <row r="729" customFormat="1" spans="1:157">
      <c r="A729" s="53"/>
      <c r="B729" s="57" t="s">
        <v>16</v>
      </c>
      <c r="C729" s="57" t="s">
        <v>1916</v>
      </c>
      <c r="D729" s="57" t="s">
        <v>14</v>
      </c>
      <c r="E729" s="58" t="s">
        <v>462</v>
      </c>
      <c r="F729" s="57" t="s">
        <v>463</v>
      </c>
      <c r="G729" s="59" t="s">
        <v>32</v>
      </c>
      <c r="H729" s="59">
        <v>110.1</v>
      </c>
      <c r="I729" s="66">
        <v>35.91</v>
      </c>
      <c r="J729" s="66">
        <v>43.97</v>
      </c>
      <c r="K729" s="66">
        <v>4841.09</v>
      </c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  <c r="AA729" s="53"/>
      <c r="AB729" s="53"/>
      <c r="AC729" s="53"/>
      <c r="AD729" s="53"/>
      <c r="AE729" s="53"/>
      <c r="AF729" s="53"/>
      <c r="AG729" s="53"/>
      <c r="AH729" s="53"/>
      <c r="AI729" s="53"/>
      <c r="AJ729" s="53"/>
      <c r="AK729" s="53"/>
      <c r="AL729" s="53"/>
      <c r="AM729" s="53"/>
      <c r="AN729" s="53"/>
      <c r="AO729" s="53"/>
      <c r="AP729" s="53"/>
      <c r="AQ729" s="53"/>
      <c r="AR729" s="53"/>
      <c r="AS729" s="53"/>
      <c r="AT729" s="53"/>
      <c r="AU729" s="53"/>
      <c r="AV729" s="53"/>
      <c r="AW729" s="53"/>
      <c r="AX729" s="53"/>
      <c r="AY729" s="53"/>
      <c r="AZ729" s="53"/>
      <c r="BA729" s="53"/>
      <c r="BB729" s="53"/>
      <c r="BC729" s="53"/>
      <c r="BD729" s="53"/>
      <c r="BE729" s="53"/>
      <c r="BF729" s="53"/>
      <c r="BG729" s="53"/>
      <c r="BH729" s="53"/>
      <c r="BI729" s="53"/>
      <c r="BJ729" s="53"/>
      <c r="BK729" s="53"/>
      <c r="BL729" s="53"/>
      <c r="BM729" s="53"/>
      <c r="BN729" s="53"/>
      <c r="BO729" s="53"/>
      <c r="BP729" s="53"/>
      <c r="BQ729" s="53"/>
      <c r="BR729" s="53"/>
      <c r="BS729" s="53"/>
      <c r="BT729" s="53"/>
      <c r="BU729" s="53"/>
      <c r="BV729" s="53"/>
      <c r="BW729" s="53"/>
      <c r="BX729" s="53"/>
      <c r="BY729" s="53"/>
      <c r="BZ729" s="53"/>
      <c r="CA729" s="53"/>
      <c r="CB729" s="53"/>
      <c r="CC729" s="53"/>
      <c r="CD729" s="53"/>
      <c r="CE729" s="53"/>
      <c r="CF729" s="53"/>
      <c r="CG729" s="53"/>
      <c r="CH729" s="53"/>
      <c r="CI729" s="53"/>
      <c r="CJ729" s="53"/>
      <c r="CK729" s="53"/>
      <c r="CL729" s="53"/>
      <c r="CM729" s="53"/>
      <c r="CN729" s="53"/>
      <c r="CO729" s="53"/>
      <c r="CP729" s="53"/>
      <c r="CQ729" s="53"/>
      <c r="CR729" s="53"/>
      <c r="CS729" s="53"/>
      <c r="CT729" s="53"/>
      <c r="CU729" s="53"/>
      <c r="CV729" s="53"/>
      <c r="CW729" s="53"/>
      <c r="CX729" s="53"/>
      <c r="CY729" s="53"/>
      <c r="CZ729" s="53"/>
      <c r="DA729" s="53"/>
      <c r="DB729" s="53"/>
      <c r="DC729" s="53"/>
      <c r="DD729" s="53"/>
      <c r="DE729" s="53"/>
      <c r="DF729" s="53"/>
      <c r="DG729" s="53"/>
      <c r="DH729" s="53"/>
      <c r="DI729" s="53"/>
      <c r="DJ729" s="53"/>
      <c r="DK729" s="53"/>
      <c r="DL729" s="53"/>
      <c r="DM729" s="53"/>
      <c r="DN729" s="53"/>
      <c r="DO729" s="53"/>
      <c r="DP729" s="53"/>
      <c r="DQ729" s="53"/>
      <c r="DR729" s="53"/>
      <c r="DS729" s="53"/>
      <c r="DT729" s="53"/>
      <c r="DU729" s="53"/>
      <c r="DV729" s="53"/>
      <c r="DW729" s="53"/>
      <c r="DX729" s="53"/>
      <c r="DY729" s="53"/>
      <c r="DZ729" s="53"/>
      <c r="EA729" s="53"/>
      <c r="EB729" s="53"/>
      <c r="EC729" s="53"/>
      <c r="ED729" s="53"/>
      <c r="EE729" s="53"/>
      <c r="EF729" s="53"/>
      <c r="EG729" s="53"/>
      <c r="EH729" s="53"/>
      <c r="EI729" s="53"/>
      <c r="EJ729" s="53"/>
      <c r="EK729" s="53"/>
      <c r="EL729" s="53"/>
      <c r="EM729" s="53"/>
      <c r="EN729" s="53"/>
      <c r="EO729" s="53"/>
      <c r="EP729" s="53"/>
      <c r="EQ729" s="53"/>
      <c r="ER729" s="53"/>
      <c r="ES729" s="53"/>
      <c r="ET729" s="53"/>
      <c r="EU729" s="53"/>
      <c r="EV729" s="53"/>
      <c r="EW729" s="53"/>
      <c r="EX729" s="53"/>
      <c r="EY729" s="53"/>
      <c r="EZ729" s="53"/>
      <c r="FA729" s="53"/>
    </row>
    <row r="730" spans="2:11">
      <c r="B730" s="50" t="s">
        <v>72</v>
      </c>
      <c r="C730" s="50" t="s">
        <v>1917</v>
      </c>
      <c r="D730" s="50" t="s">
        <v>14</v>
      </c>
      <c r="E730" s="51"/>
      <c r="F730" s="50" t="s">
        <v>1918</v>
      </c>
      <c r="G730" s="52" t="s">
        <v>11</v>
      </c>
      <c r="H730" s="52"/>
      <c r="I730" s="64">
        <v>0</v>
      </c>
      <c r="J730" s="64">
        <f t="shared" ref="J730:J736" si="18">I730*22.47%+I730</f>
        <v>0</v>
      </c>
      <c r="K730" s="64">
        <f>SUM(K731:K732)</f>
        <v>10452.8122643836</v>
      </c>
    </row>
    <row r="731" customFormat="1" spans="1:157">
      <c r="A731" s="53"/>
      <c r="B731" s="57" t="s">
        <v>16</v>
      </c>
      <c r="C731" s="57" t="s">
        <v>1919</v>
      </c>
      <c r="D731" s="57" t="s">
        <v>27</v>
      </c>
      <c r="E731" s="57" t="s">
        <v>1920</v>
      </c>
      <c r="F731" s="57" t="s">
        <v>1921</v>
      </c>
      <c r="G731" s="59" t="s">
        <v>20</v>
      </c>
      <c r="H731" s="59">
        <v>374.87</v>
      </c>
      <c r="I731" s="66">
        <v>11.383944</v>
      </c>
      <c r="J731" s="66">
        <f t="shared" si="18"/>
        <v>13.9419162168</v>
      </c>
      <c r="K731" s="66">
        <f>J731*H731</f>
        <v>5226.40613219182</v>
      </c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  <c r="AA731" s="53"/>
      <c r="AB731" s="53"/>
      <c r="AC731" s="53"/>
      <c r="AD731" s="53"/>
      <c r="AE731" s="53"/>
      <c r="AF731" s="53"/>
      <c r="AG731" s="53"/>
      <c r="AH731" s="53"/>
      <c r="AI731" s="53"/>
      <c r="AJ731" s="53"/>
      <c r="AK731" s="53"/>
      <c r="AL731" s="53"/>
      <c r="AM731" s="53"/>
      <c r="AN731" s="53"/>
      <c r="AO731" s="53"/>
      <c r="AP731" s="53"/>
      <c r="AQ731" s="53"/>
      <c r="AR731" s="53"/>
      <c r="AS731" s="53"/>
      <c r="AT731" s="53"/>
      <c r="AU731" s="53"/>
      <c r="AV731" s="53"/>
      <c r="AW731" s="53"/>
      <c r="AX731" s="53"/>
      <c r="AY731" s="53"/>
      <c r="AZ731" s="53"/>
      <c r="BA731" s="53"/>
      <c r="BB731" s="53"/>
      <c r="BC731" s="53"/>
      <c r="BD731" s="53"/>
      <c r="BE731" s="53"/>
      <c r="BF731" s="53"/>
      <c r="BG731" s="53"/>
      <c r="BH731" s="53"/>
      <c r="BI731" s="53"/>
      <c r="BJ731" s="53"/>
      <c r="BK731" s="53"/>
      <c r="BL731" s="53"/>
      <c r="BM731" s="53"/>
      <c r="BN731" s="53"/>
      <c r="BO731" s="53"/>
      <c r="BP731" s="53"/>
      <c r="BQ731" s="53"/>
      <c r="BR731" s="53"/>
      <c r="BS731" s="53"/>
      <c r="BT731" s="53"/>
      <c r="BU731" s="53"/>
      <c r="BV731" s="53"/>
      <c r="BW731" s="53"/>
      <c r="BX731" s="53"/>
      <c r="BY731" s="53"/>
      <c r="BZ731" s="53"/>
      <c r="CA731" s="53"/>
      <c r="CB731" s="53"/>
      <c r="CC731" s="53"/>
      <c r="CD731" s="53"/>
      <c r="CE731" s="53"/>
      <c r="CF731" s="53"/>
      <c r="CG731" s="53"/>
      <c r="CH731" s="53"/>
      <c r="CI731" s="53"/>
      <c r="CJ731" s="53"/>
      <c r="CK731" s="53"/>
      <c r="CL731" s="53"/>
      <c r="CM731" s="53"/>
      <c r="CN731" s="53"/>
      <c r="CO731" s="53"/>
      <c r="CP731" s="53"/>
      <c r="CQ731" s="53"/>
      <c r="CR731" s="53"/>
      <c r="CS731" s="53"/>
      <c r="CT731" s="53"/>
      <c r="CU731" s="53"/>
      <c r="CV731" s="53"/>
      <c r="CW731" s="53"/>
      <c r="CX731" s="53"/>
      <c r="CY731" s="53"/>
      <c r="CZ731" s="53"/>
      <c r="DA731" s="53"/>
      <c r="DB731" s="53"/>
      <c r="DC731" s="53"/>
      <c r="DD731" s="53"/>
      <c r="DE731" s="53"/>
      <c r="DF731" s="53"/>
      <c r="DG731" s="53"/>
      <c r="DH731" s="53"/>
      <c r="DI731" s="53"/>
      <c r="DJ731" s="53"/>
      <c r="DK731" s="53"/>
      <c r="DL731" s="53"/>
      <c r="DM731" s="53"/>
      <c r="DN731" s="53"/>
      <c r="DO731" s="53"/>
      <c r="DP731" s="53"/>
      <c r="DQ731" s="53"/>
      <c r="DR731" s="53"/>
      <c r="DS731" s="53"/>
      <c r="DT731" s="53"/>
      <c r="DU731" s="53"/>
      <c r="DV731" s="53"/>
      <c r="DW731" s="53"/>
      <c r="DX731" s="53"/>
      <c r="DY731" s="53"/>
      <c r="DZ731" s="53"/>
      <c r="EA731" s="53"/>
      <c r="EB731" s="53"/>
      <c r="EC731" s="53"/>
      <c r="ED731" s="53"/>
      <c r="EE731" s="53"/>
      <c r="EF731" s="53"/>
      <c r="EG731" s="53"/>
      <c r="EH731" s="53"/>
      <c r="EI731" s="53"/>
      <c r="EJ731" s="53"/>
      <c r="EK731" s="53"/>
      <c r="EL731" s="53"/>
      <c r="EM731" s="53"/>
      <c r="EN731" s="53"/>
      <c r="EO731" s="53"/>
      <c r="EP731" s="53"/>
      <c r="EQ731" s="53"/>
      <c r="ER731" s="53"/>
      <c r="ES731" s="53"/>
      <c r="ET731" s="53"/>
      <c r="EU731" s="53"/>
      <c r="EV731" s="53"/>
      <c r="EW731" s="53"/>
      <c r="EX731" s="53"/>
      <c r="EY731" s="53"/>
      <c r="EZ731" s="53"/>
      <c r="FA731" s="53"/>
    </row>
    <row r="732" customFormat="1" spans="1:157">
      <c r="A732" s="53"/>
      <c r="B732" s="57" t="s">
        <v>16</v>
      </c>
      <c r="C732" s="57" t="s">
        <v>1922</v>
      </c>
      <c r="D732" s="57" t="s">
        <v>27</v>
      </c>
      <c r="E732" s="57" t="s">
        <v>1923</v>
      </c>
      <c r="F732" s="57" t="s">
        <v>1924</v>
      </c>
      <c r="G732" s="59" t="s">
        <v>20</v>
      </c>
      <c r="H732" s="59">
        <v>374.87</v>
      </c>
      <c r="I732" s="66">
        <v>11.383944</v>
      </c>
      <c r="J732" s="66">
        <f t="shared" si="18"/>
        <v>13.9419162168</v>
      </c>
      <c r="K732" s="66">
        <f>J732*H732</f>
        <v>5226.40613219182</v>
      </c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  <c r="AA732" s="53"/>
      <c r="AB732" s="53"/>
      <c r="AC732" s="53"/>
      <c r="AD732" s="53"/>
      <c r="AE732" s="53"/>
      <c r="AF732" s="53"/>
      <c r="AG732" s="53"/>
      <c r="AH732" s="53"/>
      <c r="AI732" s="53"/>
      <c r="AJ732" s="53"/>
      <c r="AK732" s="53"/>
      <c r="AL732" s="53"/>
      <c r="AM732" s="53"/>
      <c r="AN732" s="53"/>
      <c r="AO732" s="53"/>
      <c r="AP732" s="53"/>
      <c r="AQ732" s="53"/>
      <c r="AR732" s="53"/>
      <c r="AS732" s="53"/>
      <c r="AT732" s="53"/>
      <c r="AU732" s="53"/>
      <c r="AV732" s="53"/>
      <c r="AW732" s="53"/>
      <c r="AX732" s="53"/>
      <c r="AY732" s="53"/>
      <c r="AZ732" s="53"/>
      <c r="BA732" s="53"/>
      <c r="BB732" s="53"/>
      <c r="BC732" s="53"/>
      <c r="BD732" s="53"/>
      <c r="BE732" s="53"/>
      <c r="BF732" s="53"/>
      <c r="BG732" s="53"/>
      <c r="BH732" s="53"/>
      <c r="BI732" s="53"/>
      <c r="BJ732" s="53"/>
      <c r="BK732" s="53"/>
      <c r="BL732" s="53"/>
      <c r="BM732" s="53"/>
      <c r="BN732" s="53"/>
      <c r="BO732" s="53"/>
      <c r="BP732" s="53"/>
      <c r="BQ732" s="53"/>
      <c r="BR732" s="53"/>
      <c r="BS732" s="53"/>
      <c r="BT732" s="53"/>
      <c r="BU732" s="53"/>
      <c r="BV732" s="53"/>
      <c r="BW732" s="53"/>
      <c r="BX732" s="53"/>
      <c r="BY732" s="53"/>
      <c r="BZ732" s="53"/>
      <c r="CA732" s="53"/>
      <c r="CB732" s="53"/>
      <c r="CC732" s="53"/>
      <c r="CD732" s="53"/>
      <c r="CE732" s="53"/>
      <c r="CF732" s="53"/>
      <c r="CG732" s="53"/>
      <c r="CH732" s="53"/>
      <c r="CI732" s="53"/>
      <c r="CJ732" s="53"/>
      <c r="CK732" s="53"/>
      <c r="CL732" s="53"/>
      <c r="CM732" s="53"/>
      <c r="CN732" s="53"/>
      <c r="CO732" s="53"/>
      <c r="CP732" s="53"/>
      <c r="CQ732" s="53"/>
      <c r="CR732" s="53"/>
      <c r="CS732" s="53"/>
      <c r="CT732" s="53"/>
      <c r="CU732" s="53"/>
      <c r="CV732" s="53"/>
      <c r="CW732" s="53"/>
      <c r="CX732" s="53"/>
      <c r="CY732" s="53"/>
      <c r="CZ732" s="53"/>
      <c r="DA732" s="53"/>
      <c r="DB732" s="53"/>
      <c r="DC732" s="53"/>
      <c r="DD732" s="53"/>
      <c r="DE732" s="53"/>
      <c r="DF732" s="53"/>
      <c r="DG732" s="53"/>
      <c r="DH732" s="53"/>
      <c r="DI732" s="53"/>
      <c r="DJ732" s="53"/>
      <c r="DK732" s="53"/>
      <c r="DL732" s="53"/>
      <c r="DM732" s="53"/>
      <c r="DN732" s="53"/>
      <c r="DO732" s="53"/>
      <c r="DP732" s="53"/>
      <c r="DQ732" s="53"/>
      <c r="DR732" s="53"/>
      <c r="DS732" s="53"/>
      <c r="DT732" s="53"/>
      <c r="DU732" s="53"/>
      <c r="DV732" s="53"/>
      <c r="DW732" s="53"/>
      <c r="DX732" s="53"/>
      <c r="DY732" s="53"/>
      <c r="DZ732" s="53"/>
      <c r="EA732" s="53"/>
      <c r="EB732" s="53"/>
      <c r="EC732" s="53"/>
      <c r="ED732" s="53"/>
      <c r="EE732" s="53"/>
      <c r="EF732" s="53"/>
      <c r="EG732" s="53"/>
      <c r="EH732" s="53"/>
      <c r="EI732" s="53"/>
      <c r="EJ732" s="53"/>
      <c r="EK732" s="53"/>
      <c r="EL732" s="53"/>
      <c r="EM732" s="53"/>
      <c r="EN732" s="53"/>
      <c r="EO732" s="53"/>
      <c r="EP732" s="53"/>
      <c r="EQ732" s="53"/>
      <c r="ER732" s="53"/>
      <c r="ES732" s="53"/>
      <c r="ET732" s="53"/>
      <c r="EU732" s="53"/>
      <c r="EV732" s="53"/>
      <c r="EW732" s="53"/>
      <c r="EX732" s="53"/>
      <c r="EY732" s="53"/>
      <c r="EZ732" s="53"/>
      <c r="FA732" s="53"/>
    </row>
    <row r="733" spans="2:11">
      <c r="B733" s="50" t="s">
        <v>72</v>
      </c>
      <c r="C733" s="50" t="s">
        <v>1925</v>
      </c>
      <c r="D733" s="50" t="s">
        <v>14</v>
      </c>
      <c r="E733" s="51"/>
      <c r="F733" s="50" t="s">
        <v>1926</v>
      </c>
      <c r="G733" s="52" t="s">
        <v>11</v>
      </c>
      <c r="H733" s="52"/>
      <c r="I733" s="64">
        <v>0</v>
      </c>
      <c r="J733" s="64">
        <f t="shared" si="18"/>
        <v>0</v>
      </c>
      <c r="K733" s="64">
        <f>SUM(K734:K736)</f>
        <v>42599.8118114068</v>
      </c>
    </row>
    <row r="734" customFormat="1" spans="1:157">
      <c r="A734" s="53"/>
      <c r="B734" s="57" t="s">
        <v>16</v>
      </c>
      <c r="C734" s="57" t="s">
        <v>1927</v>
      </c>
      <c r="D734" s="57" t="s">
        <v>27</v>
      </c>
      <c r="E734" s="57" t="s">
        <v>1928</v>
      </c>
      <c r="F734" s="57" t="s">
        <v>1929</v>
      </c>
      <c r="G734" s="59" t="s">
        <v>20</v>
      </c>
      <c r="H734" s="59">
        <v>1545.99</v>
      </c>
      <c r="I734" s="66">
        <v>13.220064</v>
      </c>
      <c r="J734" s="66">
        <f t="shared" si="18"/>
        <v>16.1906123808</v>
      </c>
      <c r="K734" s="66">
        <f>J734*H734</f>
        <v>25030.524834593</v>
      </c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  <c r="AA734" s="53"/>
      <c r="AB734" s="53"/>
      <c r="AC734" s="53"/>
      <c r="AD734" s="53"/>
      <c r="AE734" s="53"/>
      <c r="AF734" s="53"/>
      <c r="AG734" s="53"/>
      <c r="AH734" s="53"/>
      <c r="AI734" s="53"/>
      <c r="AJ734" s="53"/>
      <c r="AK734" s="53"/>
      <c r="AL734" s="53"/>
      <c r="AM734" s="53"/>
      <c r="AN734" s="53"/>
      <c r="AO734" s="53"/>
      <c r="AP734" s="53"/>
      <c r="AQ734" s="53"/>
      <c r="AR734" s="53"/>
      <c r="AS734" s="53"/>
      <c r="AT734" s="53"/>
      <c r="AU734" s="53"/>
      <c r="AV734" s="53"/>
      <c r="AW734" s="53"/>
      <c r="AX734" s="53"/>
      <c r="AY734" s="53"/>
      <c r="AZ734" s="53"/>
      <c r="BA734" s="53"/>
      <c r="BB734" s="53"/>
      <c r="BC734" s="53"/>
      <c r="BD734" s="53"/>
      <c r="BE734" s="53"/>
      <c r="BF734" s="53"/>
      <c r="BG734" s="53"/>
      <c r="BH734" s="53"/>
      <c r="BI734" s="53"/>
      <c r="BJ734" s="53"/>
      <c r="BK734" s="53"/>
      <c r="BL734" s="53"/>
      <c r="BM734" s="53"/>
      <c r="BN734" s="53"/>
      <c r="BO734" s="53"/>
      <c r="BP734" s="53"/>
      <c r="BQ734" s="53"/>
      <c r="BR734" s="53"/>
      <c r="BS734" s="53"/>
      <c r="BT734" s="53"/>
      <c r="BU734" s="53"/>
      <c r="BV734" s="53"/>
      <c r="BW734" s="53"/>
      <c r="BX734" s="53"/>
      <c r="BY734" s="53"/>
      <c r="BZ734" s="53"/>
      <c r="CA734" s="53"/>
      <c r="CB734" s="53"/>
      <c r="CC734" s="53"/>
      <c r="CD734" s="53"/>
      <c r="CE734" s="53"/>
      <c r="CF734" s="53"/>
      <c r="CG734" s="53"/>
      <c r="CH734" s="53"/>
      <c r="CI734" s="53"/>
      <c r="CJ734" s="53"/>
      <c r="CK734" s="53"/>
      <c r="CL734" s="53"/>
      <c r="CM734" s="53"/>
      <c r="CN734" s="53"/>
      <c r="CO734" s="53"/>
      <c r="CP734" s="53"/>
      <c r="CQ734" s="53"/>
      <c r="CR734" s="53"/>
      <c r="CS734" s="53"/>
      <c r="CT734" s="53"/>
      <c r="CU734" s="53"/>
      <c r="CV734" s="53"/>
      <c r="CW734" s="53"/>
      <c r="CX734" s="53"/>
      <c r="CY734" s="53"/>
      <c r="CZ734" s="53"/>
      <c r="DA734" s="53"/>
      <c r="DB734" s="53"/>
      <c r="DC734" s="53"/>
      <c r="DD734" s="53"/>
      <c r="DE734" s="53"/>
      <c r="DF734" s="53"/>
      <c r="DG734" s="53"/>
      <c r="DH734" s="53"/>
      <c r="DI734" s="53"/>
      <c r="DJ734" s="53"/>
      <c r="DK734" s="53"/>
      <c r="DL734" s="53"/>
      <c r="DM734" s="53"/>
      <c r="DN734" s="53"/>
      <c r="DO734" s="53"/>
      <c r="DP734" s="53"/>
      <c r="DQ734" s="53"/>
      <c r="DR734" s="53"/>
      <c r="DS734" s="53"/>
      <c r="DT734" s="53"/>
      <c r="DU734" s="53"/>
      <c r="DV734" s="53"/>
      <c r="DW734" s="53"/>
      <c r="DX734" s="53"/>
      <c r="DY734" s="53"/>
      <c r="DZ734" s="53"/>
      <c r="EA734" s="53"/>
      <c r="EB734" s="53"/>
      <c r="EC734" s="53"/>
      <c r="ED734" s="53"/>
      <c r="EE734" s="53"/>
      <c r="EF734" s="53"/>
      <c r="EG734" s="53"/>
      <c r="EH734" s="53"/>
      <c r="EI734" s="53"/>
      <c r="EJ734" s="53"/>
      <c r="EK734" s="53"/>
      <c r="EL734" s="53"/>
      <c r="EM734" s="53"/>
      <c r="EN734" s="53"/>
      <c r="EO734" s="53"/>
      <c r="EP734" s="53"/>
      <c r="EQ734" s="53"/>
      <c r="ER734" s="53"/>
      <c r="ES734" s="53"/>
      <c r="ET734" s="53"/>
      <c r="EU734" s="53"/>
      <c r="EV734" s="53"/>
      <c r="EW734" s="53"/>
      <c r="EX734" s="53"/>
      <c r="EY734" s="53"/>
      <c r="EZ734" s="53"/>
      <c r="FA734" s="53"/>
    </row>
    <row r="735" customFormat="1" spans="1:157">
      <c r="A735" s="53"/>
      <c r="B735" s="57" t="s">
        <v>16</v>
      </c>
      <c r="C735" s="57" t="s">
        <v>1930</v>
      </c>
      <c r="D735" s="57" t="s">
        <v>27</v>
      </c>
      <c r="E735" s="57" t="s">
        <v>1931</v>
      </c>
      <c r="F735" s="57" t="s">
        <v>1932</v>
      </c>
      <c r="G735" s="59" t="s">
        <v>20</v>
      </c>
      <c r="H735" s="59">
        <v>1545.99</v>
      </c>
      <c r="I735" s="66">
        <v>7.59486</v>
      </c>
      <c r="J735" s="66">
        <f t="shared" si="18"/>
        <v>9.301425042</v>
      </c>
      <c r="K735" s="66">
        <f>J735*H735</f>
        <v>14379.9101006816</v>
      </c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  <c r="AA735" s="53"/>
      <c r="AB735" s="53"/>
      <c r="AC735" s="53"/>
      <c r="AD735" s="53"/>
      <c r="AE735" s="53"/>
      <c r="AF735" s="53"/>
      <c r="AG735" s="53"/>
      <c r="AH735" s="53"/>
      <c r="AI735" s="53"/>
      <c r="AJ735" s="53"/>
      <c r="AK735" s="53"/>
      <c r="AL735" s="53"/>
      <c r="AM735" s="53"/>
      <c r="AN735" s="53"/>
      <c r="AO735" s="53"/>
      <c r="AP735" s="53"/>
      <c r="AQ735" s="53"/>
      <c r="AR735" s="53"/>
      <c r="AS735" s="53"/>
      <c r="AT735" s="53"/>
      <c r="AU735" s="53"/>
      <c r="AV735" s="53"/>
      <c r="AW735" s="53"/>
      <c r="AX735" s="53"/>
      <c r="AY735" s="53"/>
      <c r="AZ735" s="53"/>
      <c r="BA735" s="53"/>
      <c r="BB735" s="53"/>
      <c r="BC735" s="53"/>
      <c r="BD735" s="53"/>
      <c r="BE735" s="53"/>
      <c r="BF735" s="53"/>
      <c r="BG735" s="53"/>
      <c r="BH735" s="53"/>
      <c r="BI735" s="53"/>
      <c r="BJ735" s="53"/>
      <c r="BK735" s="53"/>
      <c r="BL735" s="53"/>
      <c r="BM735" s="53"/>
      <c r="BN735" s="53"/>
      <c r="BO735" s="53"/>
      <c r="BP735" s="53"/>
      <c r="BQ735" s="53"/>
      <c r="BR735" s="53"/>
      <c r="BS735" s="53"/>
      <c r="BT735" s="53"/>
      <c r="BU735" s="53"/>
      <c r="BV735" s="53"/>
      <c r="BW735" s="53"/>
      <c r="BX735" s="53"/>
      <c r="BY735" s="53"/>
      <c r="BZ735" s="53"/>
      <c r="CA735" s="53"/>
      <c r="CB735" s="53"/>
      <c r="CC735" s="53"/>
      <c r="CD735" s="53"/>
      <c r="CE735" s="53"/>
      <c r="CF735" s="53"/>
      <c r="CG735" s="53"/>
      <c r="CH735" s="53"/>
      <c r="CI735" s="53"/>
      <c r="CJ735" s="53"/>
      <c r="CK735" s="53"/>
      <c r="CL735" s="53"/>
      <c r="CM735" s="53"/>
      <c r="CN735" s="53"/>
      <c r="CO735" s="53"/>
      <c r="CP735" s="53"/>
      <c r="CQ735" s="53"/>
      <c r="CR735" s="53"/>
      <c r="CS735" s="53"/>
      <c r="CT735" s="53"/>
      <c r="CU735" s="53"/>
      <c r="CV735" s="53"/>
      <c r="CW735" s="53"/>
      <c r="CX735" s="53"/>
      <c r="CY735" s="53"/>
      <c r="CZ735" s="53"/>
      <c r="DA735" s="53"/>
      <c r="DB735" s="53"/>
      <c r="DC735" s="53"/>
      <c r="DD735" s="53"/>
      <c r="DE735" s="53"/>
      <c r="DF735" s="53"/>
      <c r="DG735" s="53"/>
      <c r="DH735" s="53"/>
      <c r="DI735" s="53"/>
      <c r="DJ735" s="53"/>
      <c r="DK735" s="53"/>
      <c r="DL735" s="53"/>
      <c r="DM735" s="53"/>
      <c r="DN735" s="53"/>
      <c r="DO735" s="53"/>
      <c r="DP735" s="53"/>
      <c r="DQ735" s="53"/>
      <c r="DR735" s="53"/>
      <c r="DS735" s="53"/>
      <c r="DT735" s="53"/>
      <c r="DU735" s="53"/>
      <c r="DV735" s="53"/>
      <c r="DW735" s="53"/>
      <c r="DX735" s="53"/>
      <c r="DY735" s="53"/>
      <c r="DZ735" s="53"/>
      <c r="EA735" s="53"/>
      <c r="EB735" s="53"/>
      <c r="EC735" s="53"/>
      <c r="ED735" s="53"/>
      <c r="EE735" s="53"/>
      <c r="EF735" s="53"/>
      <c r="EG735" s="53"/>
      <c r="EH735" s="53"/>
      <c r="EI735" s="53"/>
      <c r="EJ735" s="53"/>
      <c r="EK735" s="53"/>
      <c r="EL735" s="53"/>
      <c r="EM735" s="53"/>
      <c r="EN735" s="53"/>
      <c r="EO735" s="53"/>
      <c r="EP735" s="53"/>
      <c r="EQ735" s="53"/>
      <c r="ER735" s="53"/>
      <c r="ES735" s="53"/>
      <c r="ET735" s="53"/>
      <c r="EU735" s="53"/>
      <c r="EV735" s="53"/>
      <c r="EW735" s="53"/>
      <c r="EX735" s="53"/>
      <c r="EY735" s="53"/>
      <c r="EZ735" s="53"/>
      <c r="FA735" s="53"/>
    </row>
    <row r="736" customFormat="1" spans="1:157">
      <c r="A736" s="53"/>
      <c r="B736" s="57" t="s">
        <v>16</v>
      </c>
      <c r="C736" s="57" t="s">
        <v>1933</v>
      </c>
      <c r="D736" s="57" t="s">
        <v>27</v>
      </c>
      <c r="E736" s="57" t="s">
        <v>1934</v>
      </c>
      <c r="F736" s="57" t="s">
        <v>1935</v>
      </c>
      <c r="G736" s="59" t="s">
        <v>25</v>
      </c>
      <c r="H736" s="59">
        <v>1</v>
      </c>
      <c r="I736" s="66">
        <v>2604.210726</v>
      </c>
      <c r="J736" s="66">
        <f t="shared" si="18"/>
        <v>3189.3768761322</v>
      </c>
      <c r="K736" s="66">
        <f>J736*H736</f>
        <v>3189.3768761322</v>
      </c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  <c r="AA736" s="53"/>
      <c r="AB736" s="53"/>
      <c r="AC736" s="53"/>
      <c r="AD736" s="53"/>
      <c r="AE736" s="53"/>
      <c r="AF736" s="53"/>
      <c r="AG736" s="53"/>
      <c r="AH736" s="53"/>
      <c r="AI736" s="53"/>
      <c r="AJ736" s="53"/>
      <c r="AK736" s="53"/>
      <c r="AL736" s="53"/>
      <c r="AM736" s="53"/>
      <c r="AN736" s="53"/>
      <c r="AO736" s="53"/>
      <c r="AP736" s="53"/>
      <c r="AQ736" s="53"/>
      <c r="AR736" s="53"/>
      <c r="AS736" s="53"/>
      <c r="AT736" s="53"/>
      <c r="AU736" s="53"/>
      <c r="AV736" s="53"/>
      <c r="AW736" s="53"/>
      <c r="AX736" s="53"/>
      <c r="AY736" s="53"/>
      <c r="AZ736" s="53"/>
      <c r="BA736" s="53"/>
      <c r="BB736" s="53"/>
      <c r="BC736" s="53"/>
      <c r="BD736" s="53"/>
      <c r="BE736" s="53"/>
      <c r="BF736" s="53"/>
      <c r="BG736" s="53"/>
      <c r="BH736" s="53"/>
      <c r="BI736" s="53"/>
      <c r="BJ736" s="53"/>
      <c r="BK736" s="53"/>
      <c r="BL736" s="53"/>
      <c r="BM736" s="53"/>
      <c r="BN736" s="53"/>
      <c r="BO736" s="53"/>
      <c r="BP736" s="53"/>
      <c r="BQ736" s="53"/>
      <c r="BR736" s="53"/>
      <c r="BS736" s="53"/>
      <c r="BT736" s="53"/>
      <c r="BU736" s="53"/>
      <c r="BV736" s="53"/>
      <c r="BW736" s="53"/>
      <c r="BX736" s="53"/>
      <c r="BY736" s="53"/>
      <c r="BZ736" s="53"/>
      <c r="CA736" s="53"/>
      <c r="CB736" s="53"/>
      <c r="CC736" s="53"/>
      <c r="CD736" s="53"/>
      <c r="CE736" s="53"/>
      <c r="CF736" s="53"/>
      <c r="CG736" s="53"/>
      <c r="CH736" s="53"/>
      <c r="CI736" s="53"/>
      <c r="CJ736" s="53"/>
      <c r="CK736" s="53"/>
      <c r="CL736" s="53"/>
      <c r="CM736" s="53"/>
      <c r="CN736" s="53"/>
      <c r="CO736" s="53"/>
      <c r="CP736" s="53"/>
      <c r="CQ736" s="53"/>
      <c r="CR736" s="53"/>
      <c r="CS736" s="53"/>
      <c r="CT736" s="53"/>
      <c r="CU736" s="53"/>
      <c r="CV736" s="53"/>
      <c r="CW736" s="53"/>
      <c r="CX736" s="53"/>
      <c r="CY736" s="53"/>
      <c r="CZ736" s="53"/>
      <c r="DA736" s="53"/>
      <c r="DB736" s="53"/>
      <c r="DC736" s="53"/>
      <c r="DD736" s="53"/>
      <c r="DE736" s="53"/>
      <c r="DF736" s="53"/>
      <c r="DG736" s="53"/>
      <c r="DH736" s="53"/>
      <c r="DI736" s="53"/>
      <c r="DJ736" s="53"/>
      <c r="DK736" s="53"/>
      <c r="DL736" s="53"/>
      <c r="DM736" s="53"/>
      <c r="DN736" s="53"/>
      <c r="DO736" s="53"/>
      <c r="DP736" s="53"/>
      <c r="DQ736" s="53"/>
      <c r="DR736" s="53"/>
      <c r="DS736" s="53"/>
      <c r="DT736" s="53"/>
      <c r="DU736" s="53"/>
      <c r="DV736" s="53"/>
      <c r="DW736" s="53"/>
      <c r="DX736" s="53"/>
      <c r="DY736" s="53"/>
      <c r="DZ736" s="53"/>
      <c r="EA736" s="53"/>
      <c r="EB736" s="53"/>
      <c r="EC736" s="53"/>
      <c r="ED736" s="53"/>
      <c r="EE736" s="53"/>
      <c r="EF736" s="53"/>
      <c r="EG736" s="53"/>
      <c r="EH736" s="53"/>
      <c r="EI736" s="53"/>
      <c r="EJ736" s="53"/>
      <c r="EK736" s="53"/>
      <c r="EL736" s="53"/>
      <c r="EM736" s="53"/>
      <c r="EN736" s="53"/>
      <c r="EO736" s="53"/>
      <c r="EP736" s="53"/>
      <c r="EQ736" s="53"/>
      <c r="ER736" s="53"/>
      <c r="ES736" s="53"/>
      <c r="ET736" s="53"/>
      <c r="EU736" s="53"/>
      <c r="EV736" s="53"/>
      <c r="EW736" s="53"/>
      <c r="EX736" s="53"/>
      <c r="EY736" s="53"/>
      <c r="EZ736" s="53"/>
      <c r="FA736" s="53"/>
    </row>
    <row r="737" customFormat="1" spans="1:157">
      <c r="A737" s="53"/>
      <c r="E737" s="68"/>
      <c r="G737" s="69"/>
      <c r="H737" s="69"/>
      <c r="I737" s="70"/>
      <c r="J737" s="70"/>
      <c r="K737" s="70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  <c r="AA737" s="53"/>
      <c r="AB737" s="53"/>
      <c r="AC737" s="53"/>
      <c r="AD737" s="53"/>
      <c r="AE737" s="53"/>
      <c r="AF737" s="53"/>
      <c r="AG737" s="53"/>
      <c r="AH737" s="53"/>
      <c r="AI737" s="53"/>
      <c r="AJ737" s="53"/>
      <c r="AK737" s="53"/>
      <c r="AL737" s="53"/>
      <c r="AM737" s="53"/>
      <c r="AN737" s="53"/>
      <c r="AO737" s="53"/>
      <c r="AP737" s="53"/>
      <c r="AQ737" s="53"/>
      <c r="AR737" s="53"/>
      <c r="AS737" s="53"/>
      <c r="AT737" s="53"/>
      <c r="AU737" s="53"/>
      <c r="AV737" s="53"/>
      <c r="AW737" s="53"/>
      <c r="AX737" s="53"/>
      <c r="AY737" s="53"/>
      <c r="AZ737" s="53"/>
      <c r="BA737" s="53"/>
      <c r="BB737" s="53"/>
      <c r="BC737" s="53"/>
      <c r="BD737" s="53"/>
      <c r="BE737" s="53"/>
      <c r="BF737" s="53"/>
      <c r="BG737" s="53"/>
      <c r="BH737" s="53"/>
      <c r="BI737" s="53"/>
      <c r="BJ737" s="53"/>
      <c r="BK737" s="53"/>
      <c r="BL737" s="53"/>
      <c r="BM737" s="53"/>
      <c r="BN737" s="53"/>
      <c r="BO737" s="53"/>
      <c r="BP737" s="53"/>
      <c r="BQ737" s="53"/>
      <c r="BR737" s="53"/>
      <c r="BS737" s="53"/>
      <c r="BT737" s="53"/>
      <c r="BU737" s="53"/>
      <c r="BV737" s="53"/>
      <c r="BW737" s="53"/>
      <c r="BX737" s="53"/>
      <c r="BY737" s="53"/>
      <c r="BZ737" s="53"/>
      <c r="CA737" s="53"/>
      <c r="CB737" s="53"/>
      <c r="CC737" s="53"/>
      <c r="CD737" s="53"/>
      <c r="CE737" s="53"/>
      <c r="CF737" s="53"/>
      <c r="CG737" s="53"/>
      <c r="CH737" s="53"/>
      <c r="CI737" s="53"/>
      <c r="CJ737" s="53"/>
      <c r="CK737" s="53"/>
      <c r="CL737" s="53"/>
      <c r="CM737" s="53"/>
      <c r="CN737" s="53"/>
      <c r="CO737" s="53"/>
      <c r="CP737" s="53"/>
      <c r="CQ737" s="53"/>
      <c r="CR737" s="53"/>
      <c r="CS737" s="53"/>
      <c r="CT737" s="53"/>
      <c r="CU737" s="53"/>
      <c r="CV737" s="53"/>
      <c r="CW737" s="53"/>
      <c r="CX737" s="53"/>
      <c r="CY737" s="53"/>
      <c r="CZ737" s="53"/>
      <c r="DA737" s="53"/>
      <c r="DB737" s="53"/>
      <c r="DC737" s="53"/>
      <c r="DD737" s="53"/>
      <c r="DE737" s="53"/>
      <c r="DF737" s="53"/>
      <c r="DG737" s="53"/>
      <c r="DH737" s="53"/>
      <c r="DI737" s="53"/>
      <c r="DJ737" s="53"/>
      <c r="DK737" s="53"/>
      <c r="DL737" s="53"/>
      <c r="DM737" s="53"/>
      <c r="DN737" s="53"/>
      <c r="DO737" s="53"/>
      <c r="DP737" s="53"/>
      <c r="DQ737" s="53"/>
      <c r="DR737" s="53"/>
      <c r="DS737" s="53"/>
      <c r="DT737" s="53"/>
      <c r="DU737" s="53"/>
      <c r="DV737" s="53"/>
      <c r="DW737" s="53"/>
      <c r="DX737" s="53"/>
      <c r="DY737" s="53"/>
      <c r="DZ737" s="53"/>
      <c r="EA737" s="53"/>
      <c r="EB737" s="53"/>
      <c r="EC737" s="53"/>
      <c r="ED737" s="53"/>
      <c r="EE737" s="53"/>
      <c r="EF737" s="53"/>
      <c r="EG737" s="53"/>
      <c r="EH737" s="53"/>
      <c r="EI737" s="53"/>
      <c r="EJ737" s="53"/>
      <c r="EK737" s="53"/>
      <c r="EL737" s="53"/>
      <c r="EM737" s="53"/>
      <c r="EN737" s="53"/>
      <c r="EO737" s="53"/>
      <c r="EP737" s="53"/>
      <c r="EQ737" s="53"/>
      <c r="ER737" s="53"/>
      <c r="ES737" s="53"/>
      <c r="ET737" s="53"/>
      <c r="EU737" s="53"/>
      <c r="EV737" s="53"/>
      <c r="EW737" s="53"/>
      <c r="EX737" s="53"/>
      <c r="EY737" s="53"/>
      <c r="EZ737" s="53"/>
      <c r="FA737" s="53"/>
    </row>
  </sheetData>
  <mergeCells count="1">
    <mergeCell ref="B2:K2"/>
  </mergeCells>
  <pageMargins left="0.511811024" right="0.511811024" top="0.787401575" bottom="0.787401575" header="0.31496062" footer="0.31496062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K19"/>
  <sheetViews>
    <sheetView showGridLines="0" topLeftCell="A9" workbookViewId="0">
      <selection activeCell="F23" sqref="F23"/>
    </sheetView>
  </sheetViews>
  <sheetFormatPr defaultColWidth="11.1666666666667" defaultRowHeight="15.75"/>
  <sheetData>
    <row r="5" spans="2:11">
      <c r="B5" s="28" t="s">
        <v>1936</v>
      </c>
      <c r="C5" s="28"/>
      <c r="D5" s="28"/>
      <c r="E5" s="28"/>
      <c r="F5" s="28"/>
      <c r="G5" s="28"/>
      <c r="H5" s="28"/>
      <c r="I5" s="28"/>
      <c r="J5" s="28"/>
      <c r="K5" s="28"/>
    </row>
    <row r="6" spans="2:11">
      <c r="B6" s="29" t="s">
        <v>1937</v>
      </c>
      <c r="C6" s="29"/>
      <c r="D6" s="29"/>
      <c r="E6" s="29"/>
      <c r="F6" s="29"/>
      <c r="G6" s="29"/>
      <c r="H6" s="29"/>
      <c r="I6" s="29"/>
      <c r="J6" s="29"/>
      <c r="K6" s="29"/>
    </row>
    <row r="7" spans="2:11">
      <c r="B7" s="30" t="s">
        <v>1938</v>
      </c>
      <c r="C7" s="30"/>
      <c r="D7" s="30"/>
      <c r="E7" s="30"/>
      <c r="F7" s="30"/>
      <c r="G7" s="30"/>
      <c r="H7" s="30"/>
      <c r="I7" s="30"/>
      <c r="J7" s="30"/>
      <c r="K7" s="30"/>
    </row>
    <row r="8" spans="2:11">
      <c r="B8" s="31"/>
      <c r="C8" s="31"/>
      <c r="D8" s="31"/>
      <c r="E8" s="31"/>
      <c r="F8" s="31"/>
      <c r="G8" s="31"/>
      <c r="H8" s="31"/>
      <c r="I8" s="31"/>
      <c r="J8" s="31"/>
      <c r="K8" s="31"/>
    </row>
    <row r="9" spans="2:11">
      <c r="B9" s="32" t="s">
        <v>1939</v>
      </c>
      <c r="C9" s="32"/>
      <c r="D9" s="32"/>
      <c r="E9" s="32"/>
      <c r="F9" s="32"/>
      <c r="G9" s="32"/>
      <c r="H9" s="32"/>
      <c r="I9" s="32"/>
      <c r="J9" s="32" t="s">
        <v>1940</v>
      </c>
      <c r="K9" s="34" t="s">
        <v>1941</v>
      </c>
    </row>
    <row r="10" spans="2:11">
      <c r="B10" s="32"/>
      <c r="C10" s="32"/>
      <c r="D10" s="32"/>
      <c r="E10" s="32"/>
      <c r="F10" s="32"/>
      <c r="G10" s="32"/>
      <c r="H10" s="32"/>
      <c r="I10" s="32"/>
      <c r="J10" s="32"/>
      <c r="K10" s="34"/>
    </row>
    <row r="11" spans="2:11">
      <c r="B11" s="33" t="str">
        <f>IF($J$16=$A$145,"Encargos Sociais incidentes sobre a mão de obra","Administração Central")</f>
        <v>Administração Central</v>
      </c>
      <c r="C11" s="33"/>
      <c r="D11" s="33"/>
      <c r="E11" s="33"/>
      <c r="F11" s="33"/>
      <c r="G11" s="33"/>
      <c r="H11" s="33"/>
      <c r="I11" s="33"/>
      <c r="J11" s="35" t="str">
        <f>IF($J7=$A$145,"K1","AC")</f>
        <v>K1</v>
      </c>
      <c r="K11" s="36">
        <v>0.03</v>
      </c>
    </row>
    <row r="12" spans="2:11">
      <c r="B12" s="33" t="str">
        <f>IF($J$16=$A$145,"Administração Central da empresa ou consultoria - overhead","Seguro e Garantia")</f>
        <v>Seguro e Garantia</v>
      </c>
      <c r="C12" s="33"/>
      <c r="D12" s="33"/>
      <c r="E12" s="33"/>
      <c r="F12" s="33"/>
      <c r="G12" s="33"/>
      <c r="H12" s="33"/>
      <c r="I12" s="33"/>
      <c r="J12" s="35" t="str">
        <f>IF($J7=$A$145,"K2","SG")</f>
        <v>K2</v>
      </c>
      <c r="K12" s="36">
        <v>0.008</v>
      </c>
    </row>
    <row r="13" spans="2:11">
      <c r="B13" s="33" t="str">
        <f>IF($J$16=$A$145,"","Risco")</f>
        <v>Risco</v>
      </c>
      <c r="C13" s="33"/>
      <c r="D13" s="33"/>
      <c r="E13" s="33"/>
      <c r="F13" s="33"/>
      <c r="G13" s="33"/>
      <c r="H13" s="33"/>
      <c r="I13" s="33"/>
      <c r="J13" s="35" t="str">
        <f>IF($J7=$A$145,"","R")</f>
        <v/>
      </c>
      <c r="K13" s="36">
        <v>0.0097</v>
      </c>
    </row>
    <row r="14" spans="2:11">
      <c r="B14" s="33" t="str">
        <f>IF($J$16=$A$145,"","Despesas Financeiras")</f>
        <v>Despesas Financeiras</v>
      </c>
      <c r="C14" s="33"/>
      <c r="D14" s="33"/>
      <c r="E14" s="33"/>
      <c r="F14" s="33"/>
      <c r="G14" s="33"/>
      <c r="H14" s="33"/>
      <c r="I14" s="33"/>
      <c r="J14" s="35" t="str">
        <f>IF($J7=$A$145,"","DF")</f>
        <v/>
      </c>
      <c r="K14" s="36">
        <v>0.0059</v>
      </c>
    </row>
    <row r="15" spans="2:11">
      <c r="B15" s="33" t="str">
        <f>IF($J$16=$A$145,"Margem bruta da empresa de consultoria","Lucro")</f>
        <v>Lucro</v>
      </c>
      <c r="C15" s="33"/>
      <c r="D15" s="33"/>
      <c r="E15" s="33"/>
      <c r="F15" s="33"/>
      <c r="G15" s="33"/>
      <c r="H15" s="33"/>
      <c r="I15" s="33"/>
      <c r="J15" s="35" t="str">
        <f>IF($J7=$A$145,"K3","L")</f>
        <v>K3</v>
      </c>
      <c r="K15" s="36">
        <v>0.0616</v>
      </c>
    </row>
    <row r="16" spans="2:11">
      <c r="B16" s="33" t="s">
        <v>1942</v>
      </c>
      <c r="C16" s="33"/>
      <c r="D16" s="33"/>
      <c r="E16" s="33"/>
      <c r="F16" s="33"/>
      <c r="G16" s="33"/>
      <c r="H16" s="33"/>
      <c r="I16" s="33"/>
      <c r="J16" s="35" t="s">
        <v>1943</v>
      </c>
      <c r="K16" s="36">
        <v>0.0365</v>
      </c>
    </row>
    <row r="17" spans="2:11">
      <c r="B17" s="33" t="s">
        <v>1944</v>
      </c>
      <c r="C17" s="33"/>
      <c r="D17" s="33"/>
      <c r="E17" s="33"/>
      <c r="F17" s="33"/>
      <c r="G17" s="33"/>
      <c r="H17" s="33"/>
      <c r="I17" s="33"/>
      <c r="J17" s="35" t="s">
        <v>1945</v>
      </c>
      <c r="K17" s="37">
        <v>0.05</v>
      </c>
    </row>
    <row r="18" spans="2:11">
      <c r="B18" s="33" t="s">
        <v>1946</v>
      </c>
      <c r="C18" s="33"/>
      <c r="D18" s="33"/>
      <c r="E18" s="33"/>
      <c r="F18" s="33"/>
      <c r="G18" s="33"/>
      <c r="H18" s="33"/>
      <c r="I18" s="33"/>
      <c r="J18" s="35" t="s">
        <v>1947</v>
      </c>
      <c r="K18" s="37">
        <f ca="1">IF(BDI.Opcao&lt;&gt;"Desonerado",0,IF(AND($J7&lt;&gt;$A$144,COUNTA(OFFSET(K10,1,0,6))&gt;0),4.5%,0%))</f>
        <v>0</v>
      </c>
    </row>
    <row r="19" spans="2:11">
      <c r="B19" s="33" t="s">
        <v>1948</v>
      </c>
      <c r="C19" s="33"/>
      <c r="D19" s="33"/>
      <c r="E19" s="33"/>
      <c r="F19" s="33"/>
      <c r="G19" s="33"/>
      <c r="H19" s="33"/>
      <c r="I19" s="33"/>
      <c r="J19" s="38" t="s">
        <v>1949</v>
      </c>
      <c r="K19" s="37">
        <v>0.2247</v>
      </c>
    </row>
  </sheetData>
  <mergeCells count="15">
    <mergeCell ref="B5:K5"/>
    <mergeCell ref="B6:K6"/>
    <mergeCell ref="B7:K7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J9:J10"/>
    <mergeCell ref="K9:K10"/>
    <mergeCell ref="B9:I10"/>
  </mergeCells>
  <conditionalFormatting sqref="K19">
    <cfRule type="expression" dxfId="0" priority="1" stopIfTrue="1">
      <formula>DESONERACAO="não"</formula>
    </cfRule>
  </conditionalFormatting>
  <dataValidations count="4">
    <dataValidation type="list" allowBlank="1" showErrorMessage="1" sqref="B7:K7">
      <formula1>BDI.TipoObra</formula1>
    </dataValidation>
    <dataValidation type="decimal" operator="between" allowBlank="1" showErrorMessage="1" errorTitle="Erro de valores" error="Digite um valor maior do que 0." sqref="K17">
      <formula1>0</formula1>
      <formula2>1</formula2>
    </dataValidation>
    <dataValidation allowBlank="1" showErrorMessage="1" errorTitle="Erro de valores" error="Digite um valor igual a 0% ou 2%." sqref="K18"/>
    <dataValidation type="decimal" operator="between" allowBlank="1" showErrorMessage="1" errorTitle="Erro de valores" error="Digite um valor entre 0% e 100%" sqref="K11:K16">
      <formula1>0</formula1>
      <formula2>1</formula2>
    </dataValidation>
  </dataValidations>
  <pageMargins left="0.511811024" right="0.511811024" top="0.787401575" bottom="0.787401575" header="0.31496062" footer="0.31496062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X56"/>
  <sheetViews>
    <sheetView showGridLines="0" tabSelected="1" zoomScale="70" zoomScaleNormal="70" workbookViewId="0">
      <selection activeCell="N65" sqref="N65"/>
    </sheetView>
  </sheetViews>
  <sheetFormatPr defaultColWidth="10.8333333333333" defaultRowHeight="15"/>
  <cols>
    <col min="1" max="1" width="10.8333333333333" style="1"/>
    <col min="2" max="2" width="5.16666666666667" style="2" customWidth="1"/>
    <col min="3" max="3" width="53.8333333333333" style="1" customWidth="1"/>
    <col min="4" max="4" width="15" style="3" customWidth="1"/>
    <col min="5" max="5" width="10.3333333333333" style="1" customWidth="1"/>
    <col min="6" max="7" width="12.5" style="1" customWidth="1"/>
    <col min="8" max="9" width="13.5" style="1" customWidth="1"/>
    <col min="10" max="15" width="12.5" style="1" customWidth="1"/>
    <col min="16" max="20" width="13.5" style="1" customWidth="1"/>
    <col min="21" max="21" width="12.5" style="1" customWidth="1"/>
    <col min="22" max="24" width="13.5" style="1" customWidth="1"/>
    <col min="25" max="16384" width="10.8333333333333" style="1"/>
  </cols>
  <sheetData>
    <row r="3" ht="18.75" spans="4:14">
      <c r="D3" s="4" t="s">
        <v>1950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ht="51" customHeight="1"/>
    <row r="5" spans="2:23">
      <c r="B5" s="5" t="s">
        <v>2</v>
      </c>
      <c r="C5" s="6" t="s">
        <v>5</v>
      </c>
      <c r="D5" s="7" t="s">
        <v>1951</v>
      </c>
      <c r="E5" s="8" t="s">
        <v>1952</v>
      </c>
      <c r="F5" s="9">
        <v>1</v>
      </c>
      <c r="G5" s="10">
        <v>2</v>
      </c>
      <c r="H5" s="10">
        <v>3</v>
      </c>
      <c r="I5" s="10">
        <v>4</v>
      </c>
      <c r="J5" s="10">
        <v>5</v>
      </c>
      <c r="K5" s="10">
        <v>6</v>
      </c>
      <c r="L5" s="10">
        <v>7</v>
      </c>
      <c r="M5" s="10">
        <v>8</v>
      </c>
      <c r="N5" s="10">
        <v>9</v>
      </c>
      <c r="O5" s="10">
        <v>10</v>
      </c>
      <c r="P5" s="10">
        <v>11</v>
      </c>
      <c r="Q5" s="10">
        <v>12</v>
      </c>
      <c r="R5" s="10">
        <v>13</v>
      </c>
      <c r="S5" s="10">
        <v>14</v>
      </c>
      <c r="T5" s="10">
        <v>15</v>
      </c>
      <c r="U5" s="10">
        <v>16</v>
      </c>
      <c r="V5" s="10">
        <v>17</v>
      </c>
      <c r="W5" s="10">
        <v>18</v>
      </c>
    </row>
    <row r="6" spans="2:23">
      <c r="B6" s="5"/>
      <c r="C6" s="6"/>
      <c r="D6" s="7"/>
      <c r="E6" s="8"/>
      <c r="F6" s="11">
        <v>45931</v>
      </c>
      <c r="G6" s="12">
        <v>45962</v>
      </c>
      <c r="H6" s="12">
        <v>45992</v>
      </c>
      <c r="I6" s="12">
        <v>46023</v>
      </c>
      <c r="J6" s="12">
        <v>46054</v>
      </c>
      <c r="K6" s="12">
        <v>46082</v>
      </c>
      <c r="L6" s="12">
        <v>46114</v>
      </c>
      <c r="M6" s="12">
        <v>46145</v>
      </c>
      <c r="N6" s="12">
        <v>46177</v>
      </c>
      <c r="O6" s="12">
        <v>46208</v>
      </c>
      <c r="P6" s="12">
        <v>46240</v>
      </c>
      <c r="Q6" s="12">
        <v>46272</v>
      </c>
      <c r="R6" s="12">
        <v>46303</v>
      </c>
      <c r="S6" s="12">
        <v>46335</v>
      </c>
      <c r="T6" s="12">
        <v>46366</v>
      </c>
      <c r="U6" s="12">
        <v>46388</v>
      </c>
      <c r="V6" s="12">
        <v>46419</v>
      </c>
      <c r="W6" s="12">
        <v>46447</v>
      </c>
    </row>
    <row r="7" ht="30" spans="2:23">
      <c r="B7" s="13" t="s">
        <v>1953</v>
      </c>
      <c r="C7" s="14" t="s">
        <v>1954</v>
      </c>
      <c r="D7" s="15">
        <f>ORÇAMENTARIA!K6</f>
        <v>5163999.99572491</v>
      </c>
      <c r="E7" s="16" t="s">
        <v>1955</v>
      </c>
      <c r="F7" s="17" t="e">
        <v>#DIV/0!</v>
      </c>
      <c r="G7" s="17" t="e">
        <v>#DIV/0!</v>
      </c>
      <c r="H7" s="17" t="e">
        <v>#DIV/0!</v>
      </c>
      <c r="I7" s="17" t="e">
        <v>#DIV/0!</v>
      </c>
      <c r="J7" s="17" t="e">
        <v>#DIV/0!</v>
      </c>
      <c r="K7" s="17" t="e">
        <v>#DIV/0!</v>
      </c>
      <c r="L7" s="17" t="e">
        <v>#DIV/0!</v>
      </c>
      <c r="M7" s="17" t="e">
        <v>#DIV/0!</v>
      </c>
      <c r="N7" s="17" t="e">
        <v>#DIV/0!</v>
      </c>
      <c r="O7" s="17" t="e">
        <v>#DIV/0!</v>
      </c>
      <c r="P7" s="17" t="e">
        <v>#DIV/0!</v>
      </c>
      <c r="Q7" s="17" t="e">
        <v>#DIV/0!</v>
      </c>
      <c r="R7" s="17" t="e">
        <v>#DIV/0!</v>
      </c>
      <c r="S7" s="17" t="e">
        <v>#DIV/0!</v>
      </c>
      <c r="T7" s="17" t="e">
        <v>#DIV/0!</v>
      </c>
      <c r="U7" s="17" t="e">
        <v>#DIV/0!</v>
      </c>
      <c r="V7" s="17" t="e">
        <v>#DIV/0!</v>
      </c>
      <c r="W7" s="17" t="e">
        <v>#DIV/0!</v>
      </c>
    </row>
    <row r="8" spans="2:24">
      <c r="B8" s="18"/>
      <c r="C8" s="19" t="s">
        <v>1956</v>
      </c>
      <c r="D8" s="15"/>
      <c r="E8" s="16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5"/>
    </row>
    <row r="9" spans="2:24">
      <c r="B9" s="13" t="s">
        <v>13</v>
      </c>
      <c r="C9" s="21" t="s">
        <v>15</v>
      </c>
      <c r="D9" s="15">
        <f>ORÇAMENTARIA!K7</f>
        <v>594849.239878958</v>
      </c>
      <c r="E9" s="16" t="s">
        <v>1955</v>
      </c>
      <c r="F9" s="22">
        <v>0.1</v>
      </c>
      <c r="G9" s="22">
        <v>0.1</v>
      </c>
      <c r="H9" s="22">
        <v>0.2</v>
      </c>
      <c r="I9" s="22">
        <v>0.2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>
        <v>0.2</v>
      </c>
      <c r="W9" s="22">
        <v>0.2</v>
      </c>
      <c r="X9" s="25"/>
    </row>
    <row r="10" spans="2:24">
      <c r="B10" s="18"/>
      <c r="C10" s="19" t="s">
        <v>1956</v>
      </c>
      <c r="D10" s="15"/>
      <c r="E10" s="16"/>
      <c r="F10" s="23">
        <f>D9*F9</f>
        <v>59484.9239878958</v>
      </c>
      <c r="G10" s="23">
        <f>D9*G9</f>
        <v>59484.9239878958</v>
      </c>
      <c r="H10" s="23">
        <f>D9*H9</f>
        <v>118969.847975792</v>
      </c>
      <c r="I10" s="23">
        <f>D9*I9</f>
        <v>118969.847975792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3">
        <f>D9*V9</f>
        <v>118969.847975792</v>
      </c>
      <c r="W10" s="23">
        <f>D9*W9</f>
        <v>118969.847975792</v>
      </c>
      <c r="X10" s="26">
        <f>SUM(F10:W10)</f>
        <v>594849.239878958</v>
      </c>
    </row>
    <row r="11" spans="2:24">
      <c r="B11" s="13" t="s">
        <v>46</v>
      </c>
      <c r="C11" s="21" t="s">
        <v>47</v>
      </c>
      <c r="D11" s="15">
        <f>ORÇAMENTARIA!K17</f>
        <v>133141.27</v>
      </c>
      <c r="E11" s="16" t="s">
        <v>1955</v>
      </c>
      <c r="F11" s="22">
        <v>0.25</v>
      </c>
      <c r="G11" s="22">
        <v>0.25</v>
      </c>
      <c r="H11" s="22">
        <v>0.25</v>
      </c>
      <c r="I11" s="22">
        <v>0.25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6"/>
    </row>
    <row r="12" spans="2:24">
      <c r="B12" s="18"/>
      <c r="C12" s="19" t="s">
        <v>1956</v>
      </c>
      <c r="D12" s="15"/>
      <c r="E12" s="16"/>
      <c r="F12" s="24">
        <f>D11*F11</f>
        <v>33285.3175</v>
      </c>
      <c r="G12" s="24">
        <f>D11*G11</f>
        <v>33285.3175</v>
      </c>
      <c r="H12" s="24">
        <f>D11*H11</f>
        <v>33285.3175</v>
      </c>
      <c r="I12" s="24">
        <f>D11*I11</f>
        <v>33285.3175</v>
      </c>
      <c r="J12" s="24"/>
      <c r="K12" s="24"/>
      <c r="L12" s="24"/>
      <c r="M12" s="24"/>
      <c r="N12" s="24"/>
      <c r="O12" s="24"/>
      <c r="P12" s="24"/>
      <c r="Q12" s="27"/>
      <c r="R12" s="27"/>
      <c r="S12" s="27"/>
      <c r="T12" s="27"/>
      <c r="U12" s="27"/>
      <c r="V12" s="27"/>
      <c r="W12" s="27"/>
      <c r="X12" s="26">
        <f t="shared" ref="X12:X56" si="0">SUM(F12:W12)</f>
        <v>133141.27</v>
      </c>
    </row>
    <row r="13" spans="2:24">
      <c r="B13" s="13" t="s">
        <v>70</v>
      </c>
      <c r="C13" s="21" t="s">
        <v>71</v>
      </c>
      <c r="D13" s="15">
        <f>ORÇAMENTARIA!K25</f>
        <v>299921.213648685</v>
      </c>
      <c r="E13" s="16" t="s">
        <v>1955</v>
      </c>
      <c r="F13" s="22"/>
      <c r="G13" s="22">
        <v>0.2</v>
      </c>
      <c r="H13" s="22">
        <v>0.3</v>
      </c>
      <c r="I13" s="22">
        <v>0.3</v>
      </c>
      <c r="J13" s="22">
        <v>0.2</v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6">
        <f t="shared" si="0"/>
        <v>1</v>
      </c>
    </row>
    <row r="14" spans="2:24">
      <c r="B14" s="18"/>
      <c r="C14" s="19" t="s">
        <v>1956</v>
      </c>
      <c r="D14" s="15"/>
      <c r="E14" s="16"/>
      <c r="F14" s="22"/>
      <c r="G14" s="24">
        <f>D13*G13</f>
        <v>59984.242729737</v>
      </c>
      <c r="H14" s="24">
        <f>D13*H13</f>
        <v>89976.3640946054</v>
      </c>
      <c r="I14" s="24">
        <f>D13*I13</f>
        <v>89976.3640946054</v>
      </c>
      <c r="J14" s="24">
        <f>D13*J13</f>
        <v>59984.242729737</v>
      </c>
      <c r="K14" s="22"/>
      <c r="L14" s="22"/>
      <c r="M14" s="22"/>
      <c r="N14" s="22"/>
      <c r="O14" s="22"/>
      <c r="P14" s="22"/>
      <c r="Q14" s="20"/>
      <c r="R14" s="20"/>
      <c r="S14" s="20"/>
      <c r="T14" s="20"/>
      <c r="U14" s="20"/>
      <c r="V14" s="20"/>
      <c r="W14" s="20"/>
      <c r="X14" s="26">
        <f t="shared" si="0"/>
        <v>299921.213648685</v>
      </c>
    </row>
    <row r="15" spans="2:24">
      <c r="B15" s="13" t="s">
        <v>136</v>
      </c>
      <c r="C15" s="21" t="s">
        <v>137</v>
      </c>
      <c r="D15" s="15">
        <f>ORÇAMENTARIA!K25</f>
        <v>299921.213648685</v>
      </c>
      <c r="E15" s="16" t="s">
        <v>1955</v>
      </c>
      <c r="F15" s="22"/>
      <c r="G15" s="22"/>
      <c r="H15" s="22"/>
      <c r="I15" s="22"/>
      <c r="J15" s="22"/>
      <c r="K15" s="22">
        <v>0.2</v>
      </c>
      <c r="L15" s="22">
        <v>0.2</v>
      </c>
      <c r="M15" s="22">
        <v>0.2</v>
      </c>
      <c r="N15" s="22">
        <v>0.2</v>
      </c>
      <c r="O15" s="22">
        <v>0.2</v>
      </c>
      <c r="P15" s="22"/>
      <c r="Q15" s="22"/>
      <c r="R15" s="22"/>
      <c r="S15" s="22"/>
      <c r="T15" s="22"/>
      <c r="U15" s="22"/>
      <c r="V15" s="22"/>
      <c r="W15" s="22"/>
      <c r="X15" s="26">
        <f t="shared" si="0"/>
        <v>1</v>
      </c>
    </row>
    <row r="16" spans="2:24">
      <c r="B16" s="18"/>
      <c r="C16" s="19" t="s">
        <v>1956</v>
      </c>
      <c r="D16" s="15"/>
      <c r="E16" s="16"/>
      <c r="F16" s="22"/>
      <c r="G16" s="22"/>
      <c r="H16" s="22"/>
      <c r="I16" s="22"/>
      <c r="J16" s="22"/>
      <c r="K16" s="24">
        <f>D15*K15</f>
        <v>59984.242729737</v>
      </c>
      <c r="L16" s="24">
        <f>D15*L15</f>
        <v>59984.242729737</v>
      </c>
      <c r="M16" s="24">
        <f>D15*M15</f>
        <v>59984.242729737</v>
      </c>
      <c r="N16" s="24">
        <f>D15*N15</f>
        <v>59984.242729737</v>
      </c>
      <c r="O16" s="24">
        <f>D15*O15</f>
        <v>59984.242729737</v>
      </c>
      <c r="P16" s="22"/>
      <c r="Q16" s="20"/>
      <c r="R16" s="20"/>
      <c r="S16" s="20"/>
      <c r="T16" s="20"/>
      <c r="U16" s="20"/>
      <c r="V16" s="20"/>
      <c r="W16" s="20"/>
      <c r="X16" s="26">
        <f t="shared" si="0"/>
        <v>299921.213648685</v>
      </c>
    </row>
    <row r="17" spans="2:24">
      <c r="B17" s="13" t="s">
        <v>241</v>
      </c>
      <c r="C17" s="21" t="s">
        <v>242</v>
      </c>
      <c r="D17" s="15">
        <f>ORÇAMENTARIA!K95</f>
        <v>167242.88</v>
      </c>
      <c r="E17" s="16" t="s">
        <v>1955</v>
      </c>
      <c r="F17" s="22"/>
      <c r="G17" s="22"/>
      <c r="H17" s="22"/>
      <c r="I17" s="22"/>
      <c r="J17" s="22"/>
      <c r="K17" s="22"/>
      <c r="L17" s="22"/>
      <c r="M17" s="22">
        <v>0.25</v>
      </c>
      <c r="N17" s="22">
        <v>0.5</v>
      </c>
      <c r="O17" s="22">
        <v>0.25</v>
      </c>
      <c r="P17" s="22"/>
      <c r="Q17" s="22"/>
      <c r="R17" s="22"/>
      <c r="S17" s="22"/>
      <c r="T17" s="22"/>
      <c r="U17" s="22"/>
      <c r="V17" s="22"/>
      <c r="W17" s="22"/>
      <c r="X17" s="26">
        <f t="shared" si="0"/>
        <v>1</v>
      </c>
    </row>
    <row r="18" spans="2:24">
      <c r="B18" s="18"/>
      <c r="C18" s="19" t="s">
        <v>1956</v>
      </c>
      <c r="D18" s="15"/>
      <c r="E18" s="16"/>
      <c r="F18" s="22"/>
      <c r="G18" s="22"/>
      <c r="H18" s="22"/>
      <c r="I18" s="22"/>
      <c r="J18" s="22"/>
      <c r="K18" s="22"/>
      <c r="L18" s="22"/>
      <c r="M18" s="24">
        <f>D17*M17</f>
        <v>41810.72</v>
      </c>
      <c r="N18" s="24">
        <f>D17*N17</f>
        <v>83621.44</v>
      </c>
      <c r="O18" s="24">
        <f>D17*O17</f>
        <v>41810.72</v>
      </c>
      <c r="P18" s="22"/>
      <c r="Q18" s="20"/>
      <c r="R18" s="20"/>
      <c r="S18" s="20"/>
      <c r="T18" s="20"/>
      <c r="U18" s="20"/>
      <c r="V18" s="20"/>
      <c r="W18" s="20"/>
      <c r="X18" s="26">
        <f t="shared" si="0"/>
        <v>167242.88</v>
      </c>
    </row>
    <row r="19" spans="2:24">
      <c r="B19" s="13" t="s">
        <v>289</v>
      </c>
      <c r="C19" s="21" t="s">
        <v>290</v>
      </c>
      <c r="D19" s="15">
        <f>ORÇAMENTARIA!K113</f>
        <v>463172.882439326</v>
      </c>
      <c r="E19" s="16" t="s">
        <v>1955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>
        <v>0.25</v>
      </c>
      <c r="Q19" s="22">
        <v>0.5</v>
      </c>
      <c r="R19" s="22">
        <v>0.25</v>
      </c>
      <c r="S19" s="22"/>
      <c r="T19" s="22"/>
      <c r="U19" s="22"/>
      <c r="V19" s="22"/>
      <c r="W19" s="22"/>
      <c r="X19" s="26">
        <f t="shared" si="0"/>
        <v>1</v>
      </c>
    </row>
    <row r="20" spans="2:24">
      <c r="B20" s="18"/>
      <c r="C20" s="19" t="s">
        <v>1956</v>
      </c>
      <c r="D20" s="15"/>
      <c r="E20" s="16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4">
        <f>D19*P19</f>
        <v>115793.220609832</v>
      </c>
      <c r="Q20" s="24">
        <f>D19*Q19</f>
        <v>231586.441219663</v>
      </c>
      <c r="R20" s="24">
        <f>D19*R19</f>
        <v>115793.220609832</v>
      </c>
      <c r="S20" s="20"/>
      <c r="T20" s="20"/>
      <c r="U20" s="20"/>
      <c r="V20" s="20"/>
      <c r="W20" s="20"/>
      <c r="X20" s="26">
        <f t="shared" si="0"/>
        <v>463172.882439326</v>
      </c>
    </row>
    <row r="21" spans="2:24">
      <c r="B21" s="13" t="s">
        <v>444</v>
      </c>
      <c r="C21" s="21" t="s">
        <v>445</v>
      </c>
      <c r="D21" s="15">
        <f>ORÇAMENTARIA!K167</f>
        <v>325859.784489721</v>
      </c>
      <c r="E21" s="16" t="s">
        <v>1955</v>
      </c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>
        <v>0.25</v>
      </c>
      <c r="Q21" s="22">
        <v>0.25</v>
      </c>
      <c r="R21" s="22">
        <v>0.25</v>
      </c>
      <c r="S21" s="22">
        <v>0.25</v>
      </c>
      <c r="T21" s="22"/>
      <c r="U21" s="22"/>
      <c r="V21" s="22"/>
      <c r="W21" s="22"/>
      <c r="X21" s="26">
        <f t="shared" si="0"/>
        <v>1</v>
      </c>
    </row>
    <row r="22" spans="2:24">
      <c r="B22" s="18"/>
      <c r="C22" s="19" t="s">
        <v>1956</v>
      </c>
      <c r="D22" s="15"/>
      <c r="E22" s="16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4">
        <f>D21*P21</f>
        <v>81464.9461224304</v>
      </c>
      <c r="Q22" s="24">
        <f>D21*Q21</f>
        <v>81464.9461224304</v>
      </c>
      <c r="R22" s="24">
        <f>D21*R21</f>
        <v>81464.9461224304</v>
      </c>
      <c r="S22" s="24">
        <f>D21*S21</f>
        <v>81464.9461224304</v>
      </c>
      <c r="T22" s="20"/>
      <c r="U22" s="20"/>
      <c r="V22" s="20"/>
      <c r="W22" s="20"/>
      <c r="X22" s="26">
        <f t="shared" si="0"/>
        <v>325859.784489721</v>
      </c>
    </row>
    <row r="23" spans="2:24">
      <c r="B23" s="13" t="s">
        <v>464</v>
      </c>
      <c r="C23" s="21" t="s">
        <v>465</v>
      </c>
      <c r="D23" s="15">
        <f>ORÇAMENTARIA!K174</f>
        <v>43003.1032436272</v>
      </c>
      <c r="E23" s="16" t="s">
        <v>1955</v>
      </c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>
        <v>1</v>
      </c>
      <c r="R23" s="22"/>
      <c r="S23" s="22"/>
      <c r="T23" s="22"/>
      <c r="U23" s="22"/>
      <c r="V23" s="22"/>
      <c r="W23" s="22"/>
      <c r="X23" s="26">
        <f t="shared" si="0"/>
        <v>1</v>
      </c>
    </row>
    <row r="24" spans="2:24">
      <c r="B24" s="18"/>
      <c r="C24" s="19" t="s">
        <v>1956</v>
      </c>
      <c r="D24" s="15"/>
      <c r="E24" s="16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4">
        <f>D23*Q23</f>
        <v>43003.1032436272</v>
      </c>
      <c r="R24" s="20"/>
      <c r="S24" s="20"/>
      <c r="T24" s="20"/>
      <c r="U24" s="20"/>
      <c r="V24" s="20"/>
      <c r="W24" s="20"/>
      <c r="X24" s="26">
        <f t="shared" si="0"/>
        <v>43003.1032436272</v>
      </c>
    </row>
    <row r="25" spans="2:24">
      <c r="B25" s="13" t="s">
        <v>481</v>
      </c>
      <c r="C25" s="21" t="s">
        <v>482</v>
      </c>
      <c r="D25" s="15">
        <f>ORÇAMENTARIA!K180</f>
        <v>439932.211367574</v>
      </c>
      <c r="E25" s="16" t="s">
        <v>1955</v>
      </c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>
        <v>0.25</v>
      </c>
      <c r="Q25" s="22">
        <v>0.25</v>
      </c>
      <c r="R25" s="22">
        <v>0.25</v>
      </c>
      <c r="S25" s="22">
        <v>0.25</v>
      </c>
      <c r="T25" s="22"/>
      <c r="U25" s="22"/>
      <c r="V25" s="22"/>
      <c r="W25" s="22"/>
      <c r="X25" s="26">
        <f t="shared" si="0"/>
        <v>1</v>
      </c>
    </row>
    <row r="26" spans="2:24">
      <c r="B26" s="18"/>
      <c r="C26" s="19" t="s">
        <v>1956</v>
      </c>
      <c r="D26" s="15"/>
      <c r="E26" s="16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4">
        <f>D25*P25</f>
        <v>109983.052841893</v>
      </c>
      <c r="Q26" s="24">
        <f>D25*Q25</f>
        <v>109983.052841893</v>
      </c>
      <c r="R26" s="24">
        <f>D25*R25</f>
        <v>109983.052841893</v>
      </c>
      <c r="S26" s="24">
        <f>D25*S25</f>
        <v>109983.052841893</v>
      </c>
      <c r="T26" s="20"/>
      <c r="U26" s="20"/>
      <c r="V26" s="20"/>
      <c r="W26" s="20"/>
      <c r="X26" s="26">
        <f t="shared" si="0"/>
        <v>439932.211367574</v>
      </c>
    </row>
    <row r="27" spans="2:24">
      <c r="B27" s="13" t="s">
        <v>527</v>
      </c>
      <c r="C27" s="21" t="s">
        <v>528</v>
      </c>
      <c r="D27" s="15">
        <f>ORÇAMENTARIA!K196</f>
        <v>493125.94051634</v>
      </c>
      <c r="E27" s="16" t="s">
        <v>1955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>
        <v>0.25</v>
      </c>
      <c r="R27" s="22">
        <v>0.25</v>
      </c>
      <c r="S27" s="22">
        <v>0.25</v>
      </c>
      <c r="T27" s="22">
        <v>0.25</v>
      </c>
      <c r="U27" s="22"/>
      <c r="V27" s="22"/>
      <c r="W27" s="22"/>
      <c r="X27" s="26">
        <f t="shared" si="0"/>
        <v>1</v>
      </c>
    </row>
    <row r="28" spans="2:24">
      <c r="B28" s="18"/>
      <c r="C28" s="19" t="s">
        <v>1956</v>
      </c>
      <c r="D28" s="15"/>
      <c r="E28" s="16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4">
        <f>D27*Q27</f>
        <v>123281.485129085</v>
      </c>
      <c r="R28" s="24">
        <f>D27*R27</f>
        <v>123281.485129085</v>
      </c>
      <c r="S28" s="24">
        <f>D27*S27</f>
        <v>123281.485129085</v>
      </c>
      <c r="T28" s="24">
        <f>D27*T27</f>
        <v>123281.485129085</v>
      </c>
      <c r="U28" s="20"/>
      <c r="V28" s="20"/>
      <c r="W28" s="20"/>
      <c r="X28" s="26">
        <f t="shared" si="0"/>
        <v>493125.94051634</v>
      </c>
    </row>
    <row r="29" spans="2:24">
      <c r="B29" s="13" t="s">
        <v>610</v>
      </c>
      <c r="C29" s="21" t="s">
        <v>611</v>
      </c>
      <c r="D29" s="15">
        <f>ORÇAMENTARIA!K230</f>
        <v>154922.531222004</v>
      </c>
      <c r="E29" s="16" t="s">
        <v>1955</v>
      </c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>
        <v>0.25</v>
      </c>
      <c r="T29" s="22">
        <v>0.25</v>
      </c>
      <c r="U29" s="22">
        <v>0.2</v>
      </c>
      <c r="V29" s="22">
        <v>0.15</v>
      </c>
      <c r="W29" s="22">
        <v>0.15</v>
      </c>
      <c r="X29" s="26">
        <f t="shared" si="0"/>
        <v>1</v>
      </c>
    </row>
    <row r="30" spans="2:24">
      <c r="B30" s="18"/>
      <c r="C30" s="19" t="s">
        <v>1956</v>
      </c>
      <c r="D30" s="15"/>
      <c r="E30" s="16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0"/>
      <c r="R30" s="20"/>
      <c r="S30" s="24">
        <f>D29*S29</f>
        <v>38730.6328055009</v>
      </c>
      <c r="T30" s="24">
        <f>D29*T29</f>
        <v>38730.6328055009</v>
      </c>
      <c r="U30" s="24">
        <f>D29*U29</f>
        <v>30984.5062444007</v>
      </c>
      <c r="V30" s="24">
        <f>D29*V29</f>
        <v>23238.3796833006</v>
      </c>
      <c r="W30" s="24">
        <f>D29*W29</f>
        <v>23238.3796833006</v>
      </c>
      <c r="X30" s="26">
        <f t="shared" si="0"/>
        <v>154922.531222004</v>
      </c>
    </row>
    <row r="31" spans="2:24">
      <c r="B31" s="13" t="s">
        <v>675</v>
      </c>
      <c r="C31" s="21" t="s">
        <v>676</v>
      </c>
      <c r="D31" s="15">
        <f>ORÇAMENTARIA!K256</f>
        <v>141567.9252888</v>
      </c>
      <c r="E31" s="16" t="s">
        <v>1955</v>
      </c>
      <c r="F31" s="22"/>
      <c r="G31" s="22"/>
      <c r="H31" s="22"/>
      <c r="I31" s="22"/>
      <c r="J31" s="22"/>
      <c r="K31" s="22"/>
      <c r="L31" s="22"/>
      <c r="M31" s="22">
        <v>0.2</v>
      </c>
      <c r="N31" s="22">
        <v>0.2</v>
      </c>
      <c r="O31" s="22"/>
      <c r="P31" s="22">
        <v>0.2</v>
      </c>
      <c r="Q31" s="22">
        <v>0.2</v>
      </c>
      <c r="R31" s="22"/>
      <c r="S31" s="22">
        <v>0.2</v>
      </c>
      <c r="T31" s="22"/>
      <c r="U31" s="22"/>
      <c r="V31" s="22"/>
      <c r="W31" s="22"/>
      <c r="X31" s="26">
        <f t="shared" si="0"/>
        <v>1</v>
      </c>
    </row>
    <row r="32" spans="2:24">
      <c r="B32" s="18"/>
      <c r="C32" s="19" t="s">
        <v>1956</v>
      </c>
      <c r="D32" s="15"/>
      <c r="E32" s="16"/>
      <c r="F32" s="22"/>
      <c r="G32" s="22"/>
      <c r="H32" s="22"/>
      <c r="I32" s="22"/>
      <c r="J32" s="22"/>
      <c r="K32" s="22"/>
      <c r="L32" s="22"/>
      <c r="M32" s="24">
        <f>D31*M31</f>
        <v>28313.58505776</v>
      </c>
      <c r="N32" s="24">
        <f>D31*N31</f>
        <v>28313.58505776</v>
      </c>
      <c r="O32" s="22"/>
      <c r="P32" s="24">
        <f>D31*P31</f>
        <v>28313.58505776</v>
      </c>
      <c r="Q32" s="24">
        <f>D31*Q31</f>
        <v>28313.58505776</v>
      </c>
      <c r="R32" s="20"/>
      <c r="S32" s="24">
        <f>D31*S31</f>
        <v>28313.58505776</v>
      </c>
      <c r="T32" s="20"/>
      <c r="U32" s="20"/>
      <c r="V32" s="20"/>
      <c r="W32" s="20"/>
      <c r="X32" s="26">
        <f t="shared" si="0"/>
        <v>141567.9252888</v>
      </c>
    </row>
    <row r="33" spans="2:24">
      <c r="B33" s="13" t="s">
        <v>824</v>
      </c>
      <c r="C33" s="21" t="s">
        <v>825</v>
      </c>
      <c r="D33" s="15">
        <f>ORÇAMENTARIA!K307</f>
        <v>50782.2254309364</v>
      </c>
      <c r="E33" s="16" t="s">
        <v>1955</v>
      </c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>
        <v>0.3</v>
      </c>
      <c r="Q33" s="22">
        <v>0.3</v>
      </c>
      <c r="R33" s="22"/>
      <c r="S33" s="22">
        <v>0.4</v>
      </c>
      <c r="T33" s="22"/>
      <c r="U33" s="22"/>
      <c r="V33" s="22"/>
      <c r="W33" s="22"/>
      <c r="X33" s="26">
        <f t="shared" si="0"/>
        <v>1</v>
      </c>
    </row>
    <row r="34" spans="2:24">
      <c r="B34" s="18"/>
      <c r="C34" s="19" t="s">
        <v>1956</v>
      </c>
      <c r="D34" s="15"/>
      <c r="E34" s="16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4">
        <f>D33*P33</f>
        <v>15234.6676292809</v>
      </c>
      <c r="Q34" s="24">
        <f>D33*Q33</f>
        <v>15234.6676292809</v>
      </c>
      <c r="R34" s="20"/>
      <c r="S34" s="24">
        <f>D33*S33</f>
        <v>20312.8901723746</v>
      </c>
      <c r="T34" s="20"/>
      <c r="U34" s="20"/>
      <c r="V34" s="20"/>
      <c r="W34" s="20"/>
      <c r="X34" s="26">
        <f t="shared" si="0"/>
        <v>50782.2254309364</v>
      </c>
    </row>
    <row r="35" spans="2:24">
      <c r="B35" s="13" t="s">
        <v>889</v>
      </c>
      <c r="C35" s="21" t="s">
        <v>890</v>
      </c>
      <c r="D35" s="15">
        <f>ORÇAMENTARIA!K330</f>
        <v>92870.0985136176</v>
      </c>
      <c r="E35" s="16" t="s">
        <v>1955</v>
      </c>
      <c r="F35" s="22"/>
      <c r="G35" s="22">
        <v>0.2</v>
      </c>
      <c r="H35" s="22">
        <v>0.2</v>
      </c>
      <c r="I35" s="22"/>
      <c r="J35" s="22"/>
      <c r="K35" s="22"/>
      <c r="L35" s="22">
        <v>0.2</v>
      </c>
      <c r="M35" s="22">
        <v>0.2</v>
      </c>
      <c r="N35" s="22"/>
      <c r="O35" s="22"/>
      <c r="P35" s="22">
        <v>0.2</v>
      </c>
      <c r="Q35" s="22"/>
      <c r="R35" s="22"/>
      <c r="S35" s="22"/>
      <c r="T35" s="22"/>
      <c r="U35" s="22"/>
      <c r="V35" s="22"/>
      <c r="W35" s="22"/>
      <c r="X35" s="26">
        <f t="shared" si="0"/>
        <v>1</v>
      </c>
    </row>
    <row r="36" spans="2:24">
      <c r="B36" s="18"/>
      <c r="C36" s="19" t="s">
        <v>1956</v>
      </c>
      <c r="D36" s="15"/>
      <c r="E36" s="16"/>
      <c r="F36" s="22"/>
      <c r="G36" s="24">
        <f>D35*G35</f>
        <v>18574.0197027235</v>
      </c>
      <c r="H36" s="24">
        <f>D35*H35</f>
        <v>18574.0197027235</v>
      </c>
      <c r="I36" s="22"/>
      <c r="J36" s="22"/>
      <c r="K36" s="22"/>
      <c r="L36" s="24">
        <f>D35*L35</f>
        <v>18574.0197027235</v>
      </c>
      <c r="M36" s="24">
        <f>D35*M35</f>
        <v>18574.0197027235</v>
      </c>
      <c r="N36" s="22"/>
      <c r="O36" s="22"/>
      <c r="P36" s="24">
        <f>D35*P35</f>
        <v>18574.0197027235</v>
      </c>
      <c r="Q36" s="20"/>
      <c r="R36" s="20"/>
      <c r="S36" s="20"/>
      <c r="T36" s="20"/>
      <c r="U36" s="20"/>
      <c r="V36" s="20"/>
      <c r="W36" s="20"/>
      <c r="X36" s="26">
        <f t="shared" si="0"/>
        <v>92870.0985136176</v>
      </c>
    </row>
    <row r="37" spans="2:24">
      <c r="B37" s="13" t="s">
        <v>1026</v>
      </c>
      <c r="C37" s="21" t="s">
        <v>1027</v>
      </c>
      <c r="D37" s="15">
        <f>ORÇAMENTARIA!K381</f>
        <v>76995.603481759</v>
      </c>
      <c r="E37" s="16" t="s">
        <v>1955</v>
      </c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>
        <v>0.5</v>
      </c>
      <c r="U37" s="22">
        <v>0.5</v>
      </c>
      <c r="V37" s="22"/>
      <c r="W37" s="22"/>
      <c r="X37" s="26">
        <f t="shared" si="0"/>
        <v>1</v>
      </c>
    </row>
    <row r="38" spans="2:24">
      <c r="B38" s="18"/>
      <c r="C38" s="19" t="s">
        <v>1956</v>
      </c>
      <c r="D38" s="15"/>
      <c r="E38" s="16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0"/>
      <c r="R38" s="20"/>
      <c r="S38" s="20"/>
      <c r="T38" s="24">
        <f>D37*T37</f>
        <v>38497.8017408795</v>
      </c>
      <c r="U38" s="24">
        <f>D37*U37</f>
        <v>38497.8017408795</v>
      </c>
      <c r="V38" s="20"/>
      <c r="W38" s="20"/>
      <c r="X38" s="26">
        <f t="shared" si="0"/>
        <v>76995.603481759</v>
      </c>
    </row>
    <row r="39" spans="2:24">
      <c r="B39" s="13" t="s">
        <v>1130</v>
      </c>
      <c r="C39" s="21" t="s">
        <v>1131</v>
      </c>
      <c r="D39" s="15">
        <f>ORÇAMENTARIA!K416</f>
        <v>109662.455438276</v>
      </c>
      <c r="E39" s="16" t="s">
        <v>1955</v>
      </c>
      <c r="F39" s="22"/>
      <c r="G39" s="22"/>
      <c r="H39" s="22"/>
      <c r="I39" s="22"/>
      <c r="J39" s="22"/>
      <c r="K39" s="22"/>
      <c r="L39" s="22"/>
      <c r="M39" s="22">
        <v>0.2</v>
      </c>
      <c r="N39" s="22">
        <v>0.2</v>
      </c>
      <c r="O39" s="22"/>
      <c r="P39" s="22"/>
      <c r="Q39" s="22">
        <v>0.2</v>
      </c>
      <c r="R39" s="22">
        <v>0.2</v>
      </c>
      <c r="S39" s="22"/>
      <c r="T39" s="22"/>
      <c r="U39" s="22"/>
      <c r="V39" s="22"/>
      <c r="W39" s="22">
        <v>0.2</v>
      </c>
      <c r="X39" s="26">
        <f t="shared" si="0"/>
        <v>1</v>
      </c>
    </row>
    <row r="40" spans="2:24">
      <c r="B40" s="18"/>
      <c r="C40" s="19" t="s">
        <v>1956</v>
      </c>
      <c r="D40" s="15"/>
      <c r="E40" s="16"/>
      <c r="F40" s="22"/>
      <c r="G40" s="22"/>
      <c r="H40" s="22"/>
      <c r="I40" s="22"/>
      <c r="J40" s="22"/>
      <c r="K40" s="22"/>
      <c r="L40" s="22"/>
      <c r="M40" s="24">
        <f>D39*M39</f>
        <v>21932.4910876553</v>
      </c>
      <c r="N40" s="24">
        <f>D39*N39</f>
        <v>21932.4910876553</v>
      </c>
      <c r="O40" s="22"/>
      <c r="P40" s="22"/>
      <c r="Q40" s="24">
        <f>D39*Q39</f>
        <v>21932.4910876553</v>
      </c>
      <c r="R40" s="24">
        <f>D39*R39</f>
        <v>21932.4910876553</v>
      </c>
      <c r="S40" s="20"/>
      <c r="T40" s="20"/>
      <c r="U40" s="20"/>
      <c r="V40" s="20"/>
      <c r="W40" s="24">
        <f>D39*W39</f>
        <v>21932.4910876553</v>
      </c>
      <c r="X40" s="26">
        <f t="shared" si="0"/>
        <v>109662.455438276</v>
      </c>
    </row>
    <row r="41" spans="2:24">
      <c r="B41" s="13" t="s">
        <v>1303</v>
      </c>
      <c r="C41" s="21" t="s">
        <v>1304</v>
      </c>
      <c r="D41" s="15">
        <f>ORÇAMENTARIA!K477</f>
        <v>342447.057552217</v>
      </c>
      <c r="E41" s="16" t="s">
        <v>1955</v>
      </c>
      <c r="F41" s="22"/>
      <c r="G41" s="22"/>
      <c r="H41" s="22"/>
      <c r="I41" s="22"/>
      <c r="J41" s="22"/>
      <c r="K41" s="22">
        <v>0.1</v>
      </c>
      <c r="L41" s="22">
        <v>0.1</v>
      </c>
      <c r="M41" s="22">
        <v>0.1</v>
      </c>
      <c r="N41" s="22">
        <v>0.1</v>
      </c>
      <c r="O41" s="22">
        <v>0.1</v>
      </c>
      <c r="P41" s="22"/>
      <c r="Q41" s="22"/>
      <c r="R41" s="22"/>
      <c r="S41" s="22"/>
      <c r="T41" s="22">
        <v>0.2</v>
      </c>
      <c r="U41" s="22">
        <v>0.1</v>
      </c>
      <c r="V41" s="22">
        <v>0.1</v>
      </c>
      <c r="W41" s="22">
        <v>0.1</v>
      </c>
      <c r="X41" s="26">
        <f t="shared" si="0"/>
        <v>1</v>
      </c>
    </row>
    <row r="42" spans="2:24">
      <c r="B42" s="18"/>
      <c r="C42" s="19" t="s">
        <v>1956</v>
      </c>
      <c r="D42" s="15"/>
      <c r="E42" s="16"/>
      <c r="F42" s="22"/>
      <c r="G42" s="22"/>
      <c r="H42" s="22"/>
      <c r="I42" s="22"/>
      <c r="J42" s="22"/>
      <c r="K42" s="24">
        <f>D41*K41</f>
        <v>34244.7057552217</v>
      </c>
      <c r="L42" s="24">
        <f>D41*L41</f>
        <v>34244.7057552217</v>
      </c>
      <c r="M42" s="24">
        <f>D41*M41</f>
        <v>34244.7057552217</v>
      </c>
      <c r="N42" s="24">
        <f>D41*N41</f>
        <v>34244.7057552217</v>
      </c>
      <c r="O42" s="24">
        <f>D41*O41</f>
        <v>34244.7057552217</v>
      </c>
      <c r="P42" s="22"/>
      <c r="Q42" s="20"/>
      <c r="R42" s="20"/>
      <c r="S42" s="20"/>
      <c r="T42" s="24">
        <f>D41*T41</f>
        <v>68489.4115104433</v>
      </c>
      <c r="U42" s="24">
        <f>D41*U41</f>
        <v>34244.7057552217</v>
      </c>
      <c r="V42" s="24">
        <f>D41*V41</f>
        <v>34244.7057552217</v>
      </c>
      <c r="W42" s="24">
        <f>D41*W41</f>
        <v>34244.7057552217</v>
      </c>
      <c r="X42" s="26">
        <f t="shared" si="0"/>
        <v>342447.057552217</v>
      </c>
    </row>
    <row r="43" spans="2:24">
      <c r="B43" s="13" t="s">
        <v>1643</v>
      </c>
      <c r="C43" s="14" t="s">
        <v>1644</v>
      </c>
      <c r="D43" s="15">
        <f>ORÇAMENTARIA!K598</f>
        <v>58509.0395726714</v>
      </c>
      <c r="E43" s="16" t="s">
        <v>1955</v>
      </c>
      <c r="F43" s="22"/>
      <c r="G43" s="22"/>
      <c r="H43" s="22"/>
      <c r="I43" s="22"/>
      <c r="J43" s="22"/>
      <c r="K43" s="22"/>
      <c r="L43" s="22"/>
      <c r="M43" s="22">
        <v>0.1</v>
      </c>
      <c r="N43" s="22">
        <v>0.1</v>
      </c>
      <c r="O43" s="22">
        <v>0.1</v>
      </c>
      <c r="P43" s="22"/>
      <c r="Q43" s="22"/>
      <c r="R43" s="22"/>
      <c r="S43" s="22"/>
      <c r="T43" s="22">
        <v>0.2</v>
      </c>
      <c r="U43" s="22">
        <v>0.25</v>
      </c>
      <c r="V43" s="22">
        <v>0.25</v>
      </c>
      <c r="W43" s="22"/>
      <c r="X43" s="26">
        <f t="shared" si="0"/>
        <v>1</v>
      </c>
    </row>
    <row r="44" spans="2:24">
      <c r="B44" s="18"/>
      <c r="C44" s="19" t="s">
        <v>1956</v>
      </c>
      <c r="D44" s="15"/>
      <c r="E44" s="16"/>
      <c r="F44" s="22"/>
      <c r="G44" s="22"/>
      <c r="H44" s="22"/>
      <c r="I44" s="22"/>
      <c r="J44" s="22"/>
      <c r="K44" s="22"/>
      <c r="L44" s="22"/>
      <c r="M44" s="24">
        <f>D43*M43</f>
        <v>5850.90395726714</v>
      </c>
      <c r="N44" s="24">
        <f>D43*N43</f>
        <v>5850.90395726714</v>
      </c>
      <c r="O44" s="24">
        <f>D43*O43</f>
        <v>5850.90395726714</v>
      </c>
      <c r="P44" s="22"/>
      <c r="Q44" s="20"/>
      <c r="R44" s="20"/>
      <c r="S44" s="20"/>
      <c r="T44" s="24">
        <f>D43*T43</f>
        <v>11701.8079145343</v>
      </c>
      <c r="U44" s="24">
        <f>D43*U43</f>
        <v>14627.2598931678</v>
      </c>
      <c r="V44" s="24">
        <f>D43*V43</f>
        <v>14627.2598931678</v>
      </c>
      <c r="W44" s="20"/>
      <c r="X44" s="26">
        <f t="shared" si="0"/>
        <v>58509.0395726714</v>
      </c>
    </row>
    <row r="45" spans="2:24">
      <c r="B45" s="13" t="s">
        <v>1733</v>
      </c>
      <c r="C45" s="21" t="s">
        <v>1734</v>
      </c>
      <c r="D45" s="15">
        <f>ORÇAMENTARIA!K636</f>
        <v>32424.2998015568</v>
      </c>
      <c r="E45" s="16" t="s">
        <v>1955</v>
      </c>
      <c r="F45" s="22"/>
      <c r="G45" s="22">
        <v>0.1</v>
      </c>
      <c r="H45" s="22">
        <v>0.1</v>
      </c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>
        <v>0.5</v>
      </c>
      <c r="T45" s="22">
        <v>0.3</v>
      </c>
      <c r="U45" s="22"/>
      <c r="V45" s="22"/>
      <c r="W45" s="22"/>
      <c r="X45" s="26">
        <f t="shared" si="0"/>
        <v>1</v>
      </c>
    </row>
    <row r="46" spans="2:24">
      <c r="B46" s="18"/>
      <c r="C46" s="19" t="s">
        <v>1956</v>
      </c>
      <c r="D46" s="15"/>
      <c r="E46" s="16"/>
      <c r="F46" s="22"/>
      <c r="G46" s="24">
        <f>D45*G45</f>
        <v>3242.42998015568</v>
      </c>
      <c r="H46" s="24">
        <f>D45*H45</f>
        <v>3242.42998015568</v>
      </c>
      <c r="I46" s="22"/>
      <c r="J46" s="22"/>
      <c r="K46" s="22"/>
      <c r="L46" s="22"/>
      <c r="M46" s="22"/>
      <c r="N46" s="22"/>
      <c r="O46" s="22"/>
      <c r="P46" s="22"/>
      <c r="Q46" s="20"/>
      <c r="R46" s="20"/>
      <c r="S46" s="24">
        <f>D45*S45</f>
        <v>16212.1499007784</v>
      </c>
      <c r="T46" s="24">
        <f>D45*T45</f>
        <v>9727.28994046704</v>
      </c>
      <c r="U46" s="20"/>
      <c r="V46" s="20"/>
      <c r="W46" s="20"/>
      <c r="X46" s="26">
        <f t="shared" si="0"/>
        <v>32424.2998015568</v>
      </c>
    </row>
    <row r="47" spans="2:24">
      <c r="B47" s="13" t="s">
        <v>1753</v>
      </c>
      <c r="C47" s="21" t="s">
        <v>1754</v>
      </c>
      <c r="D47" s="15">
        <f>ORÇAMENTARIA!K643</f>
        <v>23637.58</v>
      </c>
      <c r="E47" s="16" t="s">
        <v>1955</v>
      </c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>
        <v>0.1</v>
      </c>
      <c r="Q47" s="22">
        <v>0.1</v>
      </c>
      <c r="R47" s="22">
        <v>0.1</v>
      </c>
      <c r="S47" s="22"/>
      <c r="T47" s="22"/>
      <c r="U47" s="22">
        <v>0.15</v>
      </c>
      <c r="V47" s="22">
        <v>0.15</v>
      </c>
      <c r="W47" s="22">
        <v>0.4</v>
      </c>
      <c r="X47" s="26">
        <f t="shared" si="0"/>
        <v>1</v>
      </c>
    </row>
    <row r="48" spans="2:24">
      <c r="B48" s="18"/>
      <c r="C48" s="19" t="s">
        <v>1956</v>
      </c>
      <c r="D48" s="15"/>
      <c r="E48" s="16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4">
        <f>D47*P47</f>
        <v>2363.758</v>
      </c>
      <c r="Q48" s="24">
        <f t="shared" ref="Q48" si="1">D47*Q47</f>
        <v>2363.758</v>
      </c>
      <c r="R48" s="24">
        <f>D47*R47</f>
        <v>2363.758</v>
      </c>
      <c r="S48" s="20"/>
      <c r="T48" s="20"/>
      <c r="U48" s="24">
        <f>D47*U47</f>
        <v>3545.637</v>
      </c>
      <c r="V48" s="24">
        <f>D47*V47</f>
        <v>3545.637</v>
      </c>
      <c r="W48" s="24">
        <f>D47*W47</f>
        <v>9455.032</v>
      </c>
      <c r="X48" s="26">
        <f t="shared" si="0"/>
        <v>23637.58</v>
      </c>
    </row>
    <row r="49" spans="2:24">
      <c r="B49" s="13" t="s">
        <v>1776</v>
      </c>
      <c r="C49" s="21" t="s">
        <v>1777</v>
      </c>
      <c r="D49" s="15">
        <f>ORÇAMENTARIA!K655</f>
        <v>11121.6679266615</v>
      </c>
      <c r="E49" s="16" t="s">
        <v>1955</v>
      </c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>
        <v>0.3</v>
      </c>
      <c r="U49" s="22">
        <v>0.3</v>
      </c>
      <c r="V49" s="22">
        <v>0.4</v>
      </c>
      <c r="W49" s="22"/>
      <c r="X49" s="26">
        <f t="shared" si="0"/>
        <v>1</v>
      </c>
    </row>
    <row r="50" spans="2:24">
      <c r="B50" s="18"/>
      <c r="C50" s="19" t="s">
        <v>1956</v>
      </c>
      <c r="D50" s="15"/>
      <c r="E50" s="16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0"/>
      <c r="R50" s="20"/>
      <c r="S50" s="20"/>
      <c r="T50" s="24">
        <f>D49*T49</f>
        <v>3336.50037799845</v>
      </c>
      <c r="U50" s="24">
        <f>D49*U49</f>
        <v>3336.50037799845</v>
      </c>
      <c r="V50" s="24">
        <f>D49*V49</f>
        <v>4448.6671706646</v>
      </c>
      <c r="W50" s="20"/>
      <c r="X50" s="26">
        <f t="shared" si="0"/>
        <v>11121.6679266615</v>
      </c>
    </row>
    <row r="51" spans="2:24">
      <c r="B51" s="13" t="s">
        <v>1787</v>
      </c>
      <c r="C51" s="21" t="s">
        <v>1788</v>
      </c>
      <c r="D51" s="15">
        <f>ORÇAMENTARIA!K659</f>
        <v>4594.2567258872</v>
      </c>
      <c r="E51" s="16" t="s">
        <v>1955</v>
      </c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>
        <v>0.5</v>
      </c>
      <c r="W51" s="22">
        <v>0.5</v>
      </c>
      <c r="X51" s="26">
        <f t="shared" si="0"/>
        <v>1</v>
      </c>
    </row>
    <row r="52" spans="2:24">
      <c r="B52" s="18"/>
      <c r="C52" s="19" t="s">
        <v>1956</v>
      </c>
      <c r="D52" s="15"/>
      <c r="E52" s="16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0"/>
      <c r="R52" s="20"/>
      <c r="S52" s="20"/>
      <c r="T52" s="20"/>
      <c r="U52" s="20"/>
      <c r="V52" s="24">
        <f>D51*V51</f>
        <v>2297.1283629436</v>
      </c>
      <c r="W52" s="24">
        <f>D51*W51</f>
        <v>2297.1283629436</v>
      </c>
      <c r="X52" s="26">
        <f t="shared" si="0"/>
        <v>4594.2567258872</v>
      </c>
    </row>
    <row r="53" spans="2:24">
      <c r="B53" s="13" t="s">
        <v>1823</v>
      </c>
      <c r="C53" s="21" t="s">
        <v>1824</v>
      </c>
      <c r="D53" s="15">
        <f>ORÇAMENTARIA!K672</f>
        <v>150720.80593117</v>
      </c>
      <c r="E53" s="16" t="s">
        <v>1955</v>
      </c>
      <c r="F53" s="22"/>
      <c r="G53" s="22">
        <v>0.1</v>
      </c>
      <c r="H53" s="22"/>
      <c r="I53" s="22">
        <v>0.1</v>
      </c>
      <c r="J53" s="22"/>
      <c r="K53" s="22">
        <v>0.1</v>
      </c>
      <c r="L53" s="22"/>
      <c r="M53" s="22">
        <v>0.1</v>
      </c>
      <c r="N53" s="22"/>
      <c r="O53" s="22">
        <v>0.1</v>
      </c>
      <c r="P53" s="22"/>
      <c r="Q53" s="22">
        <v>0.1</v>
      </c>
      <c r="R53" s="22"/>
      <c r="S53" s="22">
        <v>0.1</v>
      </c>
      <c r="T53" s="22"/>
      <c r="U53" s="22">
        <v>0.1</v>
      </c>
      <c r="V53" s="22"/>
      <c r="W53" s="22">
        <v>0.2</v>
      </c>
      <c r="X53" s="26">
        <f t="shared" si="0"/>
        <v>1</v>
      </c>
    </row>
    <row r="54" spans="2:24">
      <c r="B54" s="18"/>
      <c r="C54" s="19" t="s">
        <v>1956</v>
      </c>
      <c r="D54" s="15"/>
      <c r="E54" s="16"/>
      <c r="F54" s="22"/>
      <c r="G54" s="24">
        <f>D53*G53</f>
        <v>15072.080593117</v>
      </c>
      <c r="H54" s="22"/>
      <c r="I54" s="24">
        <f>D53*I53</f>
        <v>15072.080593117</v>
      </c>
      <c r="J54" s="22"/>
      <c r="K54" s="24">
        <f>D53*K53</f>
        <v>15072.080593117</v>
      </c>
      <c r="L54" s="22"/>
      <c r="M54" s="24">
        <f>D53*M53</f>
        <v>15072.080593117</v>
      </c>
      <c r="N54" s="22"/>
      <c r="O54" s="24">
        <f>D53*O53</f>
        <v>15072.080593117</v>
      </c>
      <c r="P54" s="22"/>
      <c r="Q54" s="24">
        <f>D53*Q53</f>
        <v>15072.080593117</v>
      </c>
      <c r="R54" s="20"/>
      <c r="S54" s="24">
        <f>D53*S53</f>
        <v>15072.080593117</v>
      </c>
      <c r="T54" s="20"/>
      <c r="U54" s="24">
        <f>D53*U53</f>
        <v>15072.080593117</v>
      </c>
      <c r="V54" s="20"/>
      <c r="W54" s="24">
        <f>D53*W53</f>
        <v>30144.1611862339</v>
      </c>
      <c r="X54" s="26">
        <f t="shared" si="0"/>
        <v>150720.80593117</v>
      </c>
    </row>
    <row r="55" spans="2:24">
      <c r="B55" s="13" t="s">
        <v>1858</v>
      </c>
      <c r="C55" s="21" t="s">
        <v>1859</v>
      </c>
      <c r="D55" s="15">
        <f>ORÇAMENTARIA!K684</f>
        <v>296411.112189161</v>
      </c>
      <c r="E55" s="16" t="s">
        <v>1955</v>
      </c>
      <c r="F55" s="22">
        <v>0.25</v>
      </c>
      <c r="G55" s="22">
        <v>0.25</v>
      </c>
      <c r="H55" s="22">
        <v>0.25</v>
      </c>
      <c r="I55" s="22">
        <v>0.25</v>
      </c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6">
        <f t="shared" si="0"/>
        <v>1</v>
      </c>
    </row>
    <row r="56" spans="2:24">
      <c r="B56" s="18"/>
      <c r="C56" s="19" t="s">
        <v>1956</v>
      </c>
      <c r="D56" s="15"/>
      <c r="E56" s="16"/>
      <c r="F56" s="24">
        <f>D55*F55</f>
        <v>74102.7780472902</v>
      </c>
      <c r="G56" s="24">
        <f>D55*G55</f>
        <v>74102.7780472902</v>
      </c>
      <c r="H56" s="24">
        <f>D55*H55</f>
        <v>74102.7780472902</v>
      </c>
      <c r="I56" s="24">
        <f>D55*I55</f>
        <v>74102.7780472902</v>
      </c>
      <c r="J56" s="22"/>
      <c r="K56" s="22"/>
      <c r="L56" s="22"/>
      <c r="M56" s="22"/>
      <c r="N56" s="22"/>
      <c r="O56" s="22"/>
      <c r="P56" s="22"/>
      <c r="Q56" s="20"/>
      <c r="R56" s="20"/>
      <c r="S56" s="20"/>
      <c r="T56" s="20"/>
      <c r="U56" s="20"/>
      <c r="V56" s="20"/>
      <c r="W56" s="20"/>
      <c r="X56" s="26">
        <f t="shared" si="0"/>
        <v>296411.112189161</v>
      </c>
    </row>
  </sheetData>
  <mergeCells count="5">
    <mergeCell ref="D3:N3"/>
    <mergeCell ref="B5:B6"/>
    <mergeCell ref="C5:C6"/>
    <mergeCell ref="D5:D6"/>
    <mergeCell ref="E5:E6"/>
  </mergeCells>
  <conditionalFormatting sqref="F7:W7">
    <cfRule type="expression" dxfId="1" priority="98" stopIfTrue="1">
      <formula>F7&lt;&gt;0</formula>
    </cfRule>
  </conditionalFormatting>
  <conditionalFormatting sqref="Q18:W18">
    <cfRule type="expression" dxfId="2" priority="91" stopIfTrue="1">
      <formula>AND(ISNUMBER($E17),$E17&lt;&gt;0)</formula>
    </cfRule>
  </conditionalFormatting>
  <conditionalFormatting sqref="Q24">
    <cfRule type="expression" dxfId="1" priority="48" stopIfTrue="1">
      <formula>Q24&lt;&gt;0</formula>
    </cfRule>
  </conditionalFormatting>
  <conditionalFormatting sqref="R24:W24">
    <cfRule type="expression" dxfId="2" priority="85" stopIfTrue="1">
      <formula>AND(ISNUMBER($E23),$E23&lt;&gt;0)</formula>
    </cfRule>
  </conditionalFormatting>
  <conditionalFormatting sqref="F26:S26">
    <cfRule type="expression" dxfId="1" priority="47" stopIfTrue="1">
      <formula>F26&lt;&gt;0</formula>
    </cfRule>
  </conditionalFormatting>
  <conditionalFormatting sqref="Q28:T28">
    <cfRule type="expression" dxfId="1" priority="45" stopIfTrue="1">
      <formula>Q28&lt;&gt;0</formula>
    </cfRule>
  </conditionalFormatting>
  <conditionalFormatting sqref="Q30:R30">
    <cfRule type="expression" dxfId="2" priority="79" stopIfTrue="1">
      <formula>AND(ISNUMBER($E29),$E29&lt;&gt;0)</formula>
    </cfRule>
  </conditionalFormatting>
  <conditionalFormatting sqref="S30:W30">
    <cfRule type="expression" dxfId="1" priority="44" stopIfTrue="1">
      <formula>S30&lt;&gt;0</formula>
    </cfRule>
  </conditionalFormatting>
  <conditionalFormatting sqref="F32:Q32">
    <cfRule type="expression" dxfId="1" priority="12" stopIfTrue="1">
      <formula>F32&lt;&gt;0</formula>
    </cfRule>
  </conditionalFormatting>
  <conditionalFormatting sqref="S32">
    <cfRule type="expression" dxfId="1" priority="43" stopIfTrue="1">
      <formula>S32&lt;&gt;0</formula>
    </cfRule>
  </conditionalFormatting>
  <conditionalFormatting sqref="F34:Q34">
    <cfRule type="expression" dxfId="1" priority="13" stopIfTrue="1">
      <formula>F34&lt;&gt;0</formula>
    </cfRule>
  </conditionalFormatting>
  <conditionalFormatting sqref="S34">
    <cfRule type="expression" dxfId="1" priority="42" stopIfTrue="1">
      <formula>S34&lt;&gt;0</formula>
    </cfRule>
  </conditionalFormatting>
  <conditionalFormatting sqref="Q36:W36">
    <cfRule type="expression" dxfId="2" priority="73" stopIfTrue="1">
      <formula>AND(ISNUMBER($E35),$E35&lt;&gt;0)</formula>
    </cfRule>
  </conditionalFormatting>
  <conditionalFormatting sqref="T38:U38">
    <cfRule type="expression" dxfId="1" priority="11" stopIfTrue="1">
      <formula>T38&lt;&gt;0</formula>
    </cfRule>
  </conditionalFormatting>
  <conditionalFormatting sqref="F40:R40">
    <cfRule type="expression" dxfId="1" priority="14" stopIfTrue="1">
      <formula>F40&lt;&gt;0</formula>
    </cfRule>
  </conditionalFormatting>
  <conditionalFormatting sqref="W40">
    <cfRule type="expression" dxfId="1" priority="9" stopIfTrue="1">
      <formula>W40&lt;&gt;0</formula>
    </cfRule>
  </conditionalFormatting>
  <conditionalFormatting sqref="F42:P42">
    <cfRule type="expression" dxfId="1" priority="16" stopIfTrue="1">
      <formula>F42&lt;&gt;0</formula>
    </cfRule>
  </conditionalFormatting>
  <conditionalFormatting sqref="Q42:S42">
    <cfRule type="expression" dxfId="2" priority="67" stopIfTrue="1">
      <formula>AND(ISNUMBER($E41),$E41&lt;&gt;0)</formula>
    </cfRule>
  </conditionalFormatting>
  <conditionalFormatting sqref="T42:W42">
    <cfRule type="expression" dxfId="1" priority="10" stopIfTrue="1">
      <formula>T42&lt;&gt;0</formula>
    </cfRule>
  </conditionalFormatting>
  <conditionalFormatting sqref="F44:P44">
    <cfRule type="expression" dxfId="1" priority="3" stopIfTrue="1">
      <formula>F44&lt;&gt;0</formula>
    </cfRule>
  </conditionalFormatting>
  <conditionalFormatting sqref="T44:V44">
    <cfRule type="expression" dxfId="1" priority="8" stopIfTrue="1">
      <formula>T44&lt;&gt;0</formula>
    </cfRule>
  </conditionalFormatting>
  <conditionalFormatting sqref="F46:P46">
    <cfRule type="expression" dxfId="1" priority="2" stopIfTrue="1">
      <formula>F46&lt;&gt;0</formula>
    </cfRule>
  </conditionalFormatting>
  <conditionalFormatting sqref="S46:T46">
    <cfRule type="expression" dxfId="1" priority="7" stopIfTrue="1">
      <formula>S46&lt;&gt;0</formula>
    </cfRule>
  </conditionalFormatting>
  <conditionalFormatting sqref="F48:R48">
    <cfRule type="expression" dxfId="1" priority="18" stopIfTrue="1">
      <formula>F48&lt;&gt;0</formula>
    </cfRule>
  </conditionalFormatting>
  <conditionalFormatting sqref="S48:T48">
    <cfRule type="expression" dxfId="2" priority="61" stopIfTrue="1">
      <formula>AND(ISNUMBER($E47),$E47&lt;&gt;0)</formula>
    </cfRule>
  </conditionalFormatting>
  <conditionalFormatting sqref="U48:W48">
    <cfRule type="expression" dxfId="1" priority="19" stopIfTrue="1">
      <formula>U48&lt;&gt;0</formula>
    </cfRule>
  </conditionalFormatting>
  <conditionalFormatting sqref="T50:V50">
    <cfRule type="expression" dxfId="1" priority="20" stopIfTrue="1">
      <formula>T50&lt;&gt;0</formula>
    </cfRule>
  </conditionalFormatting>
  <conditionalFormatting sqref="V52:W52">
    <cfRule type="expression" dxfId="1" priority="21" stopIfTrue="1">
      <formula>V52&lt;&gt;0</formula>
    </cfRule>
  </conditionalFormatting>
  <conditionalFormatting sqref="F54:Q54">
    <cfRule type="expression" dxfId="1" priority="26" stopIfTrue="1">
      <formula>F54&lt;&gt;0</formula>
    </cfRule>
  </conditionalFormatting>
  <conditionalFormatting sqref="S54">
    <cfRule type="expression" dxfId="1" priority="25" stopIfTrue="1">
      <formula>S54&lt;&gt;0</formula>
    </cfRule>
  </conditionalFormatting>
  <conditionalFormatting sqref="U54">
    <cfRule type="expression" dxfId="1" priority="24" stopIfTrue="1">
      <formula>U54&lt;&gt;0</formula>
    </cfRule>
  </conditionalFormatting>
  <conditionalFormatting sqref="W54">
    <cfRule type="expression" dxfId="1" priority="23" stopIfTrue="1">
      <formula>W54&lt;&gt;0</formula>
    </cfRule>
  </conditionalFormatting>
  <conditionalFormatting sqref="F55:W55">
    <cfRule type="expression" dxfId="1" priority="50" stopIfTrue="1">
      <formula>F55&lt;&gt;0</formula>
    </cfRule>
  </conditionalFormatting>
  <conditionalFormatting sqref="F56:P56">
    <cfRule type="expression" dxfId="1" priority="1" stopIfTrue="1">
      <formula>F56&lt;&gt;0</formula>
    </cfRule>
  </conditionalFormatting>
  <conditionalFormatting sqref="Q56:W56">
    <cfRule type="expression" dxfId="2" priority="49" stopIfTrue="1">
      <formula>AND(ISNUMBER($E55),$E55&lt;&gt;0)</formula>
    </cfRule>
  </conditionalFormatting>
  <conditionalFormatting sqref="F5:F6">
    <cfRule type="expression" dxfId="3" priority="99" stopIfTrue="1">
      <formula>NOT(ISNUMBER(E$13))</formula>
    </cfRule>
  </conditionalFormatting>
  <conditionalFormatting sqref="B7:D7;B9:D9;B11:D11;B13:D13;B15:D15;B17:D17;B19:D19;B21:D21;B23:D23;B25:D25;B27:D27;B29:D29;B31:D31;B33:D33;B35:D35;B37:D37;B39:D39;B41:D41;B43:D43;B45:D45;B47:D47;B49:D49;B51:D51;B53:D53;B55:D55">
    <cfRule type="expression" dxfId="4" priority="117" stopIfTrue="1">
      <formula>AND($J7=1,$P7&lt;&gt;"")</formula>
    </cfRule>
    <cfRule type="expression" dxfId="5" priority="116" stopIfTrue="1">
      <formula>$J7=2</formula>
    </cfRule>
  </conditionalFormatting>
  <conditionalFormatting sqref="B8:D8;B10:D10;B12:D12;B14:D14;B16:D16;B18:D18;B20:D20;B22:D22;B24:D24;B26:D26;B28:D28;B30:D30;B32:D32;B34:D34;B36:D36;B38:D38;B40:D40;B42:D42;B44:D44;B46:D46;B48:D48;B50:D50;B52:D52;B54:D54;B56:D56">
    <cfRule type="expression" dxfId="6" priority="105" stopIfTrue="1">
      <formula>AND($J7=1,$P7&lt;&gt;"")</formula>
    </cfRule>
    <cfRule type="expression" dxfId="5" priority="104" stopIfTrue="1">
      <formula>$J7=2</formula>
    </cfRule>
  </conditionalFormatting>
  <conditionalFormatting sqref="F8:W8;Q12:W12;Q14:W14;Q16:W16;S20:W20;T22:W22;T26:W26;U28:W28;R32;T32:W32;R34;T34:W34;Q38:S38;V38:W38;S40:V40;Q44:S44;W44;Q46:R46;U46:W46;Q50:S50;W50;Q52:U52">
    <cfRule type="expression" dxfId="2" priority="97" stopIfTrue="1">
      <formula>AND(ISNUMBER($E7),$E7&lt;&gt;0)</formula>
    </cfRule>
  </conditionalFormatting>
  <conditionalFormatting sqref="Q9:W11;F9:P19;Q13:W13;Q15:W15;Q17:W17;F20:R20;F22:S22;F23:P25;F27:P31;F49:P53">
    <cfRule type="expression" dxfId="1" priority="92" stopIfTrue="1">
      <formula>F9&lt;&gt;0</formula>
    </cfRule>
  </conditionalFormatting>
  <conditionalFormatting sqref="Q19:W19;F21:W21;Q23:W23">
    <cfRule type="expression" dxfId="1" priority="86" stopIfTrue="1">
      <formula>F19&lt;&gt;0</formula>
    </cfRule>
  </conditionalFormatting>
  <conditionalFormatting sqref="Q25:W25;Q27:W27;Q29:W29">
    <cfRule type="expression" dxfId="1" priority="80" stopIfTrue="1">
      <formula>Q25&lt;&gt;0</formula>
    </cfRule>
  </conditionalFormatting>
  <conditionalFormatting sqref="Q31:W31;F33:W33;F35:W35">
    <cfRule type="expression" dxfId="1" priority="74" stopIfTrue="1">
      <formula>F31&lt;&gt;0</formula>
    </cfRule>
  </conditionalFormatting>
  <conditionalFormatting sqref="F36:P39">
    <cfRule type="expression" dxfId="1" priority="4" stopIfTrue="1">
      <formula>F36&lt;&gt;0</formula>
    </cfRule>
  </conditionalFormatting>
  <conditionalFormatting sqref="Q37:W37;Q39:W39;F41:W41">
    <cfRule type="expression" dxfId="1" priority="68" stopIfTrue="1">
      <formula>F37&lt;&gt;0</formula>
    </cfRule>
  </conditionalFormatting>
  <conditionalFormatting sqref="F43:W43;F45:W45;F47:W47">
    <cfRule type="expression" dxfId="1" priority="62" stopIfTrue="1">
      <formula>F43&lt;&gt;0</formula>
    </cfRule>
  </conditionalFormatting>
  <conditionalFormatting sqref="Q49:W49;Q51:W51;Q53:W53">
    <cfRule type="expression" dxfId="1" priority="56" stopIfTrue="1">
      <formula>Q49&lt;&gt;0</formula>
    </cfRule>
  </conditionalFormatting>
  <conditionalFormatting sqref="R54;T54;V54">
    <cfRule type="expression" dxfId="2" priority="55" stopIfTrue="1">
      <formula>AND(ISNUMBER($E53),$E53&lt;&gt;0)</formula>
    </cfRule>
  </conditionalFormatting>
  <dataValidations count="4">
    <dataValidation type="whole" operator="greaterThan" allowBlank="1" showErrorMessage="1" sqref="F5">
      <formula1>0</formula1>
    </dataValidation>
    <dataValidation type="date" operator="greaterThan" allowBlank="1" showInputMessage="1" showErrorMessage="1" errorTitle="Erro" error="Digite somente datas." sqref="F6">
      <formula1>36526</formula1>
    </dataValidation>
    <dataValidation allowBlank="1" showInputMessage="1" showErrorMessage="1" prompt="Preencha na célula de baixo. Se o acompanhamento for PLE, preencha no botão PREENCHIMENTO POR EVENTOS, acima." sqref="F7:W7 F9:W9 F10:P10 V10:W10 F11:W11 F12:P12 F13:W13 F14:P14 F15:W15 F16:P16 F17:W17 F18:P18 F19:W19 F20:R20 F21:W21 F22:S22 F23:W23 F24:Q24 F25:W25 F26:S26 F27:W27 F28:T28 F29:W29 F30:P30 S30:W30 F31:W31 F32:Q32 S32 F33:W33 F34:Q34 S34 F35:W35 F36:P36 F37:W37 F38:P38 T38:U38 F39:W39 F40:R40 W40 F41:W41 F42:P42 T42:W42 F43:W43 F44:P44 T44:V44 F45:W45 F46:P46 S46:T46 F47:W47 F48:R48 U48:W48 F49:W49 F50:P50 T50:V50 F51:W51 F52:P52 V52:W52 F53:W53 F54:Q54 S54 U54 W54 F55:W55 F56:P56"/>
    <dataValidation type="decimal" operator="between" allowBlank="1" showErrorMessage="1" error="Porcentagem Acumulada &gt; 100%." sqref="F8:W8 Q10:U10 Q12:W12 Q14:W14 Q16:W16 Q18:W18 S20:W20 T22:W22 R24:W24 T26:W26 U28:W28 Q30:R30 R32 T32:W32 R34 T34:W34 Q36:W36 Q38:S38 V38:W38 S40:V40 Q42:S42 Q44:S44 W44 Q46:R46 U46:W46 S48:T48 Q50:S50 W50 Q52:U52 R54 T54 V54 Q56:W56">
      <formula1>0</formula1>
      <formula2>CRONO.MaxParc</formula2>
    </dataValidation>
  </dataValidations>
  <pageMargins left="0.511811024" right="0.511811024" top="0.787401575" bottom="0.787401575" header="0.31496062" footer="0.31496062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ORÇAMENTARIA</vt:lpstr>
      <vt:lpstr>BDI</vt:lpstr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13375</cp:lastModifiedBy>
  <dcterms:created xsi:type="dcterms:W3CDTF">2025-09-17T19:33:00Z</dcterms:created>
  <dcterms:modified xsi:type="dcterms:W3CDTF">2025-09-18T18:26:15Z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3409295D97C948BFA12C368847A62399_13</vt:lpwstr>
  </property>
  <property fmtid="{D5CDD505-2E9C-101B-9397-08002B2CF9AE}" pid="3" name="KSOProductBuildVer">
    <vt:lpwstr>1046-12.2.0.22222</vt:lpwstr>
  </property>
</Properties>
</file>