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521" windowWidth="5970" windowHeight="6600" tabRatio="732" activeTab="1"/>
  </bookViews>
  <sheets>
    <sheet name="PLANILHA ATUALIZADA 042014 (2)" sheetId="1" r:id="rId1"/>
    <sheet name="CRONOGRAMA FISICO FINANCEIRO" sheetId="2" r:id="rId2"/>
  </sheets>
  <externalReferences>
    <externalReference r:id="rId5"/>
  </externalReferences>
  <definedNames>
    <definedName name="_xlnm.Print_Area" localSheetId="0">'PLANILHA ATUALIZADA 042014 (2)'!$A$1:$AN$67</definedName>
    <definedName name="_xlnm.Print_Titles" localSheetId="0">'PLANILHA ATUALIZADA 042014 (2)'!$1:$29</definedName>
  </definedNames>
  <calcPr fullCalcOnLoad="1"/>
</workbook>
</file>

<file path=xl/sharedStrings.xml><?xml version="1.0" encoding="utf-8"?>
<sst xmlns="http://schemas.openxmlformats.org/spreadsheetml/2006/main" count="204" uniqueCount="144">
  <si>
    <t>Proponente</t>
  </si>
  <si>
    <t>Data-Base (mês de referência)</t>
  </si>
  <si>
    <t>Nº do Contrato de Repasse - OGU</t>
  </si>
  <si>
    <t>ITEM</t>
  </si>
  <si>
    <t>DESCRIÇÃO DOS SERVIÇOS</t>
  </si>
  <si>
    <t xml:space="preserve">UN </t>
  </si>
  <si>
    <t>QUANT</t>
  </si>
  <si>
    <t>Responsável Técnico:</t>
  </si>
  <si>
    <t>MG</t>
  </si>
  <si>
    <t>1.1</t>
  </si>
  <si>
    <t>1.2</t>
  </si>
  <si>
    <t>Programa</t>
  </si>
  <si>
    <t>Município</t>
  </si>
  <si>
    <t>UF</t>
  </si>
  <si>
    <t>Empreendimento ( Nome/Apelido)</t>
  </si>
  <si>
    <t>até</t>
  </si>
  <si>
    <t xml:space="preserve">De </t>
  </si>
  <si>
    <t>Intervalos admissíveis sem justificativa</t>
  </si>
  <si>
    <t>Gestor (Ministério)</t>
  </si>
  <si>
    <t>Mcidades</t>
  </si>
  <si>
    <t>BDI Proposto:</t>
  </si>
  <si>
    <t>Composição de BDI Adotada</t>
  </si>
  <si>
    <t>Composição do BDI sugerida</t>
  </si>
  <si>
    <t>UNITÁRIO</t>
  </si>
  <si>
    <t>Setor Público - REPASSE</t>
  </si>
  <si>
    <t xml:space="preserve">ORÇAMENTO DISCRIMINATIVO </t>
  </si>
  <si>
    <t>Regime de execução das obras: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</si>
  <si>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</si>
  <si>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</si>
  <si>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</si>
  <si>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</si>
  <si>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</si>
  <si>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</si>
  <si>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</si>
  <si>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CUSTO</t>
  </si>
  <si>
    <t>TOTAL ITEM</t>
  </si>
  <si>
    <t>PREÇO</t>
  </si>
  <si>
    <t>TOTAIS:</t>
  </si>
  <si>
    <t>CUSTO:</t>
  </si>
  <si>
    <t>PREÇO: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</si>
  <si>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</si>
  <si>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</si>
  <si>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</si>
  <si>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</si>
  <si>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</si>
  <si>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</si>
  <si>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>2.1</t>
  </si>
  <si>
    <t>2.2</t>
  </si>
  <si>
    <t>CÓDIGO</t>
  </si>
  <si>
    <t>FONTE</t>
  </si>
  <si>
    <r>
      <t xml:space="preserve"> BDI =</t>
    </r>
    <r>
      <rPr>
        <u val="single"/>
        <sz val="8"/>
        <rFont val="Arial"/>
        <family val="2"/>
      </rPr>
      <t xml:space="preserve"> (1+AC)x(1+DF)x(1+(G+R))x(1+L)</t>
    </r>
    <r>
      <rPr>
        <sz val="8"/>
        <rFont val="Arial"/>
        <family val="2"/>
      </rPr>
      <t xml:space="preserve">)  -1
                                  1-T
  </t>
    </r>
    <r>
      <rPr>
        <u val="single"/>
        <sz val="8"/>
        <rFont val="Arial"/>
        <family val="2"/>
      </rPr>
      <t>Observação</t>
    </r>
    <r>
      <rPr>
        <sz val="8"/>
        <rFont val="Arial"/>
        <family val="2"/>
      </rPr>
      <t>:
  i)   Composição do BDI, intervalos admissíveis e Fórmula de cálculo nos termos do Acórdão 325/2007 do TCU.</t>
    </r>
  </si>
  <si>
    <t>m</t>
  </si>
  <si>
    <t>1.0</t>
  </si>
  <si>
    <t>SINAPI</t>
  </si>
  <si>
    <t>SERVIÇOS PRELIMINARES / MOBILIZAÇÃO</t>
  </si>
  <si>
    <t>Serviços topograficos para pav. Incl.</t>
  </si>
  <si>
    <t>m²</t>
  </si>
  <si>
    <t>2.0</t>
  </si>
  <si>
    <t>TERRAPLANAGEM</t>
  </si>
  <si>
    <t>m³</t>
  </si>
  <si>
    <t>Regularização e compactação. de Subleito</t>
  </si>
  <si>
    <t>2.3</t>
  </si>
  <si>
    <t>3.0</t>
  </si>
  <si>
    <t>CALÇAMENTO</t>
  </si>
  <si>
    <t>MERCADO</t>
  </si>
  <si>
    <t>fornecimento de meio-fio de concreto pré-moldado,</t>
  </si>
  <si>
    <t>rejuntado c/ argamassa de cimento e areia traço 1:4 (2,00x0,30x0,15)</t>
  </si>
  <si>
    <t>4.0</t>
  </si>
  <si>
    <t>SINALIZAÇÃO</t>
  </si>
  <si>
    <t>4.1</t>
  </si>
  <si>
    <t>Sinalização de Trânsito</t>
  </si>
  <si>
    <t>und</t>
  </si>
  <si>
    <t>4.2</t>
  </si>
  <si>
    <t>5.0</t>
  </si>
  <si>
    <t>5.1</t>
  </si>
  <si>
    <t>SERVIÇOS COMPLEMENTARES/ DESMOBILIZAÇÃO</t>
  </si>
  <si>
    <t>Limpeza de obra</t>
  </si>
  <si>
    <t>Pirapora</t>
  </si>
  <si>
    <t>Prefeitura Municipal de PIRAPORA</t>
  </si>
  <si>
    <t>72961</t>
  </si>
  <si>
    <t>9537</t>
  </si>
  <si>
    <t>Placas indicativas (nome das ruas) , incluindo fixação em muro.</t>
  </si>
  <si>
    <t>Placa de obra de programa em aço galvanizado</t>
  </si>
  <si>
    <t>CALÇAMENTO  VARIOS LOGRADOUROS NO BAIRRO SAGRADA FAMILIA</t>
  </si>
  <si>
    <t>74210/001</t>
  </si>
  <si>
    <t xml:space="preserve">Instalação de canteiro de obras- Galpão de madeira cobertura fibrocimento </t>
  </si>
  <si>
    <t>3.1</t>
  </si>
  <si>
    <t>3.3</t>
  </si>
  <si>
    <t>Escavação de material 1a categoria (SUBLEITO)</t>
  </si>
  <si>
    <t>74205</t>
  </si>
  <si>
    <t>74140</t>
  </si>
  <si>
    <t>Carga, Transporte e descarga DMT até 1km taxa de empolamento = 30%</t>
  </si>
  <si>
    <t>3.2</t>
  </si>
  <si>
    <t>74211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</si>
  <si>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</t>
  </si>
  <si>
    <t>Linha d'agua em concreto , rejuntados com argamassa cim e areia 1:3</t>
  </si>
  <si>
    <t>Gabriel Messias de Magalhães - Eng. Civil - CREA: 5068960479-D/SP</t>
  </si>
  <si>
    <t>73764/005</t>
  </si>
  <si>
    <t>Pavimentação em bloco de concreto sextavado esp= 8 cm Fck= 35 Mpa, assentado</t>
  </si>
  <si>
    <t>sobre colchão de areia.</t>
  </si>
  <si>
    <t>SUB-TOTAL</t>
  </si>
  <si>
    <t>SERVIÇOS COMPLEMENTARES</t>
  </si>
  <si>
    <t>Gabriel Messias de Magalhães</t>
  </si>
  <si>
    <t>Cronograma Físico-Financeiro - Recursos do OGU - Setor Público</t>
  </si>
  <si>
    <t>Contrato de Repasse: 0.298.238-45/08</t>
  </si>
  <si>
    <t>Cronograma</t>
  </si>
  <si>
    <t>Programar</t>
  </si>
  <si>
    <t>Modalidade</t>
  </si>
  <si>
    <t>Empreendimentos</t>
  </si>
  <si>
    <t>x</t>
  </si>
  <si>
    <t>Global</t>
  </si>
  <si>
    <t>Individual</t>
  </si>
  <si>
    <t>OBRAS</t>
  </si>
  <si>
    <t>REFORMA ESTÁDIO MUNICIPAL</t>
  </si>
  <si>
    <t>Agente financeiro</t>
  </si>
  <si>
    <t>Empresa</t>
  </si>
  <si>
    <t>Valor do repasse - R$</t>
  </si>
  <si>
    <t xml:space="preserve">Início da obra </t>
  </si>
  <si>
    <t>CAIXA ECONÔMICA FEDERAL</t>
  </si>
  <si>
    <t>PREFEITURA MUNICIPAL DE PIRAPORA</t>
  </si>
  <si>
    <t>Localização</t>
  </si>
  <si>
    <t>PIRAPORA</t>
  </si>
  <si>
    <t>Tipo de serviço</t>
  </si>
  <si>
    <t>Discriminação dos serviços</t>
  </si>
  <si>
    <t>Peso</t>
  </si>
  <si>
    <t>Vl. Obras/Serviços</t>
  </si>
  <si>
    <t>Mês 00</t>
  </si>
  <si>
    <t>Mês 01</t>
  </si>
  <si>
    <t>Mês 02</t>
  </si>
  <si>
    <t>Mês 03</t>
  </si>
  <si>
    <t>Mês 04</t>
  </si>
  <si>
    <t>Mês 05</t>
  </si>
  <si>
    <t>Mês 06</t>
  </si>
  <si>
    <t>%</t>
  </si>
  <si>
    <t>R$</t>
  </si>
  <si>
    <t>Recursos da União</t>
  </si>
  <si>
    <t>SERVIÇOS PRELIMINARES</t>
  </si>
  <si>
    <t>Sub-total: Simples</t>
  </si>
  <si>
    <t>Acumulado</t>
  </si>
  <si>
    <t>Total</t>
  </si>
  <si>
    <t>Simples</t>
  </si>
  <si>
    <t>Data</t>
  </si>
  <si>
    <t>Eng. Civil  CREA: 5068960479-D-SP</t>
  </si>
  <si>
    <t>Contra partida da proponente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</si>
</sst>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"/>
    <numFmt numFmtId="180" formatCode="d\ mmmm\,\ yyyy"/>
    <numFmt numFmtId="181" formatCode="mmm/yyyy"/>
    <numFmt numFmtId="182" formatCode="0.0"/>
    <numFmt numFmtId="183" formatCode="0_);[Red]\(0\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[$-416]dddd\,\ d&quot; de &quot;mmmm&quot; de &quot;yyyy"/>
    <numFmt numFmtId="189" formatCode="00"/>
    <numFmt numFmtId="190" formatCode="[$-416]mmm/yyyy;@"/>
    <numFmt numFmtId="191" formatCode="dd/mm/yy;@"/>
    <numFmt numFmtId="192" formatCode="0.0%"/>
    <numFmt numFmtId="193" formatCode="0.000%"/>
    <numFmt numFmtId="194" formatCode="0.0000%"/>
    <numFmt numFmtId="195" formatCode="[$-416]mmmm\-yy;@"/>
    <numFmt numFmtId="196" formatCode="d/m/yy;@"/>
    <numFmt numFmtId="197" formatCode="[$-416]mmm\-yyyy;@"/>
    <numFmt numFmtId="198" formatCode="[$-416]mmmm\-yyyy;@"/>
    <numFmt numFmtId="199" formatCode="_(* #,##0.0_);_(* \(#,##0.0\);_(* &quot;-&quot;??_);_(@_)"/>
    <numFmt numFmtId="200" formatCode="_(* #,##0.000_);_(* \(#,##0.000\);_(* &quot;-&quot;??_);_(@_)"/>
    <numFmt numFmtId="201" formatCode="_(* #,##0.00000000_);_(* \(#,##0.00000000\);_(* &quot;-&quot;??_);_(@_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2"/>
      <name val="Swis721 Md BT"/>
      <family val="2"/>
    </font>
    <font>
      <sz val="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Arial"/>
      <family val="2"/>
    </font>
    <font>
      <sz val="4"/>
      <color indexed="55"/>
      <name val="Arial"/>
      <family val="2"/>
    </font>
    <font>
      <sz val="8"/>
      <color indexed="55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3499799966812134"/>
      <name val="Arial"/>
      <family val="2"/>
    </font>
    <font>
      <sz val="4"/>
      <color theme="0" tint="-0.3499799966812134"/>
      <name val="Arial"/>
      <family val="2"/>
    </font>
    <font>
      <sz val="8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0" fontId="4" fillId="0" borderId="13" xfId="0" applyNumberFormat="1" applyFont="1" applyBorder="1" applyAlignment="1" applyProtection="1">
      <alignment vertical="center"/>
      <protection/>
    </xf>
    <xf numFmtId="10" fontId="4" fillId="0" borderId="15" xfId="0" applyNumberFormat="1" applyFont="1" applyBorder="1" applyAlignment="1" applyProtection="1">
      <alignment vertical="center"/>
      <protection/>
    </xf>
    <xf numFmtId="10" fontId="4" fillId="0" borderId="17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vertical="center"/>
      <protection/>
    </xf>
    <xf numFmtId="0" fontId="5" fillId="34" borderId="2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22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0" fillId="34" borderId="24" xfId="0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2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171" fontId="4" fillId="0" borderId="0" xfId="0" applyNumberFormat="1" applyFont="1" applyAlignment="1" applyProtection="1">
      <alignment vertical="center"/>
      <protection/>
    </xf>
    <xf numFmtId="0" fontId="5" fillId="34" borderId="25" xfId="0" applyFont="1" applyFill="1" applyBorder="1" applyAlignment="1" applyProtection="1">
      <alignment horizontal="right"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34" borderId="26" xfId="0" applyFont="1" applyFill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" fillId="35" borderId="27" xfId="0" applyFont="1" applyFill="1" applyBorder="1" applyAlignment="1" applyProtection="1">
      <alignment vertical="center"/>
      <protection locked="0"/>
    </xf>
    <xf numFmtId="49" fontId="4" fillId="35" borderId="27" xfId="0" applyNumberFormat="1" applyFont="1" applyFill="1" applyBorder="1" applyAlignment="1" applyProtection="1">
      <alignment horizontal="center" vertical="center"/>
      <protection locked="0"/>
    </xf>
    <xf numFmtId="49" fontId="4" fillId="35" borderId="27" xfId="0" applyNumberFormat="1" applyFont="1" applyFill="1" applyBorder="1" applyAlignment="1" applyProtection="1">
      <alignment vertical="center"/>
      <protection locked="0"/>
    </xf>
    <xf numFmtId="169" fontId="4" fillId="35" borderId="24" xfId="53" applyNumberFormat="1" applyFont="1" applyFill="1" applyBorder="1" applyAlignment="1" applyProtection="1">
      <alignment horizontal="right" vertical="center"/>
      <protection locked="0"/>
    </xf>
    <xf numFmtId="169" fontId="4" fillId="35" borderId="26" xfId="53" applyNumberFormat="1" applyFont="1" applyFill="1" applyBorder="1" applyAlignment="1" applyProtection="1">
      <alignment horizontal="right" vertical="center"/>
      <protection locked="0"/>
    </xf>
    <xf numFmtId="169" fontId="4" fillId="35" borderId="25" xfId="53" applyNumberFormat="1" applyFont="1" applyFill="1" applyBorder="1" applyAlignment="1" applyProtection="1">
      <alignment horizontal="right" vertical="center"/>
      <protection locked="0"/>
    </xf>
    <xf numFmtId="171" fontId="4" fillId="36" borderId="24" xfId="53" applyFont="1" applyFill="1" applyBorder="1" applyAlignment="1" applyProtection="1">
      <alignment horizontal="right" vertical="center"/>
      <protection/>
    </xf>
    <xf numFmtId="171" fontId="4" fillId="36" borderId="26" xfId="53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 vertical="center"/>
      <protection/>
    </xf>
    <xf numFmtId="171" fontId="4" fillId="36" borderId="27" xfId="53" applyFont="1" applyFill="1" applyBorder="1" applyAlignment="1" applyProtection="1">
      <alignment horizontal="right" vertical="center"/>
      <protection/>
    </xf>
    <xf numFmtId="171" fontId="4" fillId="34" borderId="25" xfId="53" applyFont="1" applyFill="1" applyBorder="1" applyAlignment="1" applyProtection="1">
      <alignment horizontal="right" vertical="center"/>
      <protection/>
    </xf>
    <xf numFmtId="171" fontId="4" fillId="34" borderId="27" xfId="53" applyFont="1" applyFill="1" applyBorder="1" applyAlignment="1" applyProtection="1">
      <alignment horizontal="right" vertical="center"/>
      <protection/>
    </xf>
    <xf numFmtId="171" fontId="4" fillId="34" borderId="24" xfId="53" applyFont="1" applyFill="1" applyBorder="1" applyAlignment="1" applyProtection="1">
      <alignment horizontal="right" vertical="center"/>
      <protection/>
    </xf>
    <xf numFmtId="171" fontId="5" fillId="34" borderId="31" xfId="53" applyFont="1" applyFill="1" applyBorder="1" applyAlignment="1" applyProtection="1">
      <alignment horizontal="right" vertical="center"/>
      <protection/>
    </xf>
    <xf numFmtId="171" fontId="5" fillId="34" borderId="27" xfId="53" applyFont="1" applyFill="1" applyBorder="1" applyAlignment="1" applyProtection="1">
      <alignment horizontal="right" vertical="center"/>
      <protection/>
    </xf>
    <xf numFmtId="171" fontId="5" fillId="34" borderId="27" xfId="53" applyNumberFormat="1" applyFont="1" applyFill="1" applyBorder="1" applyAlignment="1" applyProtection="1">
      <alignment horizontal="right" vertical="center"/>
      <protection/>
    </xf>
    <xf numFmtId="49" fontId="4" fillId="35" borderId="27" xfId="0" applyNumberFormat="1" applyFont="1" applyFill="1" applyBorder="1" applyAlignment="1" applyProtection="1">
      <alignment horizontal="center" vertical="center"/>
      <protection locked="0"/>
    </xf>
    <xf numFmtId="0" fontId="4" fillId="35" borderId="27" xfId="0" applyFont="1" applyFill="1" applyBorder="1" applyAlignment="1" applyProtection="1">
      <alignment horizontal="center" vertical="center"/>
      <protection locked="0"/>
    </xf>
    <xf numFmtId="0" fontId="4" fillId="35" borderId="27" xfId="0" applyFont="1" applyFill="1" applyBorder="1" applyAlignment="1" applyProtection="1">
      <alignment horizontal="right" vertical="center"/>
      <protection locked="0"/>
    </xf>
    <xf numFmtId="171" fontId="4" fillId="35" borderId="27" xfId="53" applyFont="1" applyFill="1" applyBorder="1" applyAlignment="1" applyProtection="1">
      <alignment horizontal="right" vertical="center"/>
      <protection locked="0"/>
    </xf>
    <xf numFmtId="0" fontId="5" fillId="35" borderId="27" xfId="0" applyFont="1" applyFill="1" applyBorder="1" applyAlignment="1" applyProtection="1">
      <alignment horizontal="center" vertical="center"/>
      <protection locked="0"/>
    </xf>
    <xf numFmtId="171" fontId="4" fillId="35" borderId="27" xfId="53" applyFont="1" applyFill="1" applyBorder="1" applyAlignment="1" applyProtection="1">
      <alignment horizontal="center" vertical="center"/>
      <protection locked="0"/>
    </xf>
    <xf numFmtId="171" fontId="4" fillId="36" borderId="27" xfId="53" applyFont="1" applyFill="1" applyBorder="1" applyAlignment="1" applyProtection="1">
      <alignment horizontal="center" vertical="center"/>
      <protection/>
    </xf>
    <xf numFmtId="171" fontId="4" fillId="37" borderId="27" xfId="53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left" vertical="center"/>
      <protection locked="0"/>
    </xf>
    <xf numFmtId="0" fontId="5" fillId="35" borderId="27" xfId="0" applyFont="1" applyFill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 vertical="center"/>
      <protection locked="0"/>
    </xf>
    <xf numFmtId="0" fontId="4" fillId="35" borderId="25" xfId="0" applyFont="1" applyFill="1" applyBorder="1" applyAlignment="1" applyProtection="1">
      <alignment horizontal="center" vertical="center"/>
      <protection locked="0"/>
    </xf>
    <xf numFmtId="171" fontId="4" fillId="35" borderId="24" xfId="53" applyFont="1" applyFill="1" applyBorder="1" applyAlignment="1" applyProtection="1">
      <alignment horizontal="center" vertical="center"/>
      <protection locked="0"/>
    </xf>
    <xf numFmtId="171" fontId="4" fillId="35" borderId="26" xfId="53" applyFont="1" applyFill="1" applyBorder="1" applyAlignment="1" applyProtection="1">
      <alignment horizontal="center" vertical="center"/>
      <protection locked="0"/>
    </xf>
    <xf numFmtId="171" fontId="4" fillId="35" borderId="25" xfId="53" applyFont="1" applyFill="1" applyBorder="1" applyAlignment="1" applyProtection="1">
      <alignment horizontal="center" vertical="center"/>
      <protection locked="0"/>
    </xf>
    <xf numFmtId="171" fontId="4" fillId="36" borderId="24" xfId="53" applyFont="1" applyFill="1" applyBorder="1" applyAlignment="1" applyProtection="1">
      <alignment horizontal="center" vertical="center"/>
      <protection/>
    </xf>
    <xf numFmtId="171" fontId="4" fillId="36" borderId="26" xfId="53" applyFont="1" applyFill="1" applyBorder="1" applyAlignment="1" applyProtection="1">
      <alignment horizontal="center" vertical="center"/>
      <protection/>
    </xf>
    <xf numFmtId="171" fontId="4" fillId="36" borderId="25" xfId="53" applyFont="1" applyFill="1" applyBorder="1" applyAlignment="1" applyProtection="1">
      <alignment horizontal="center" vertical="center"/>
      <protection/>
    </xf>
    <xf numFmtId="49" fontId="4" fillId="37" borderId="27" xfId="0" applyNumberFormat="1" applyFont="1" applyFill="1" applyBorder="1" applyAlignment="1" applyProtection="1">
      <alignment horizontal="center" vertical="center"/>
      <protection locked="0"/>
    </xf>
    <xf numFmtId="171" fontId="4" fillId="38" borderId="27" xfId="53" applyFont="1" applyFill="1" applyBorder="1" applyAlignment="1" applyProtection="1">
      <alignment horizontal="right" vertical="center"/>
      <protection locked="0"/>
    </xf>
    <xf numFmtId="0" fontId="4" fillId="35" borderId="27" xfId="0" applyFont="1" applyFill="1" applyBorder="1" applyAlignment="1">
      <alignment horizontal="left" wrapText="1"/>
    </xf>
    <xf numFmtId="0" fontId="4" fillId="35" borderId="27" xfId="0" applyFont="1" applyFill="1" applyBorder="1" applyAlignment="1">
      <alignment horizontal="left"/>
    </xf>
    <xf numFmtId="171" fontId="4" fillId="0" borderId="0" xfId="53" applyFont="1" applyFill="1" applyBorder="1" applyAlignment="1" applyProtection="1">
      <alignment horizontal="right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4" borderId="32" xfId="0" applyFont="1" applyFill="1" applyBorder="1" applyAlignment="1" applyProtection="1">
      <alignment horizontal="center" vertical="center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34" borderId="12" xfId="0" applyFont="1" applyFill="1" applyBorder="1" applyAlignment="1" applyProtection="1">
      <alignment horizontal="center" vertical="center"/>
      <protection/>
    </xf>
    <xf numFmtId="0" fontId="13" fillId="34" borderId="23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 textRotation="90"/>
      <protection/>
    </xf>
    <xf numFmtId="0" fontId="5" fillId="34" borderId="28" xfId="0" applyFont="1" applyFill="1" applyBorder="1" applyAlignment="1" applyProtection="1">
      <alignment horizontal="center" vertical="center" textRotation="90"/>
      <protection/>
    </xf>
    <xf numFmtId="0" fontId="5" fillId="34" borderId="30" xfId="0" applyFont="1" applyFill="1" applyBorder="1" applyAlignment="1" applyProtection="1">
      <alignment horizontal="center" vertical="center" textRotation="90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5" fillId="34" borderId="26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 applyProtection="1">
      <alignment horizontal="center" vertical="center"/>
      <protection/>
    </xf>
    <xf numFmtId="0" fontId="13" fillId="34" borderId="11" xfId="0" applyFont="1" applyFill="1" applyBorder="1" applyAlignment="1" applyProtection="1">
      <alignment horizontal="center" vertical="center"/>
      <protection/>
    </xf>
    <xf numFmtId="0" fontId="5" fillId="34" borderId="33" xfId="0" applyFont="1" applyFill="1" applyBorder="1" applyAlignment="1" applyProtection="1">
      <alignment horizontal="center" vertical="center"/>
      <protection/>
    </xf>
    <xf numFmtId="10" fontId="4" fillId="0" borderId="16" xfId="0" applyNumberFormat="1" applyFont="1" applyBorder="1" applyAlignment="1" applyProtection="1">
      <alignment horizontal="center" vertical="center"/>
      <protection/>
    </xf>
    <xf numFmtId="10" fontId="4" fillId="0" borderId="34" xfId="0" applyNumberFormat="1" applyFont="1" applyBorder="1" applyAlignment="1" applyProtection="1">
      <alignment horizontal="center" vertical="center"/>
      <protection/>
    </xf>
    <xf numFmtId="10" fontId="4" fillId="35" borderId="16" xfId="51" applyNumberFormat="1" applyFont="1" applyFill="1" applyBorder="1" applyAlignment="1" applyProtection="1">
      <alignment horizontal="right" vertical="center"/>
      <protection locked="0"/>
    </xf>
    <xf numFmtId="10" fontId="4" fillId="0" borderId="18" xfId="0" applyNumberFormat="1" applyFont="1" applyBorder="1" applyAlignment="1" applyProtection="1">
      <alignment horizontal="center" vertical="center"/>
      <protection/>
    </xf>
    <xf numFmtId="10" fontId="4" fillId="0" borderId="35" xfId="0" applyNumberFormat="1" applyFont="1" applyBorder="1" applyAlignment="1" applyProtection="1">
      <alignment horizontal="center" vertical="center"/>
      <protection/>
    </xf>
    <xf numFmtId="10" fontId="4" fillId="35" borderId="18" xfId="51" applyNumberFormat="1" applyFont="1" applyFill="1" applyBorder="1" applyAlignment="1" applyProtection="1">
      <alignment horizontal="right" vertical="center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0" fontId="5" fillId="34" borderId="36" xfId="0" applyFont="1" applyFill="1" applyBorder="1" applyAlignment="1" applyProtection="1">
      <alignment horizontal="right" vertical="center"/>
      <protection/>
    </xf>
    <xf numFmtId="0" fontId="5" fillId="34" borderId="21" xfId="0" applyFont="1" applyFill="1" applyBorder="1" applyAlignment="1" applyProtection="1">
      <alignment horizontal="right" vertical="center"/>
      <protection/>
    </xf>
    <xf numFmtId="0" fontId="5" fillId="34" borderId="20" xfId="0" applyFont="1" applyFill="1" applyBorder="1" applyAlignment="1" applyProtection="1">
      <alignment horizontal="right" vertical="center"/>
      <protection/>
    </xf>
    <xf numFmtId="0" fontId="5" fillId="34" borderId="37" xfId="0" applyFont="1" applyFill="1" applyBorder="1" applyAlignment="1" applyProtection="1">
      <alignment horizontal="right" vertical="center"/>
      <protection/>
    </xf>
    <xf numFmtId="0" fontId="5" fillId="34" borderId="12" xfId="0" applyFont="1" applyFill="1" applyBorder="1" applyAlignment="1" applyProtection="1">
      <alignment horizontal="right" vertical="center"/>
      <protection/>
    </xf>
    <xf numFmtId="0" fontId="5" fillId="34" borderId="23" xfId="0" applyFont="1" applyFill="1" applyBorder="1" applyAlignment="1" applyProtection="1">
      <alignment horizontal="right" vertical="center"/>
      <protection/>
    </xf>
    <xf numFmtId="10" fontId="11" fillId="36" borderId="19" xfId="51" applyNumberFormat="1" applyFont="1" applyFill="1" applyBorder="1" applyAlignment="1" applyProtection="1">
      <alignment horizontal="center" vertical="center"/>
      <protection/>
    </xf>
    <xf numFmtId="10" fontId="11" fillId="36" borderId="21" xfId="51" applyNumberFormat="1" applyFont="1" applyFill="1" applyBorder="1" applyAlignment="1" applyProtection="1">
      <alignment horizontal="center" vertical="center"/>
      <protection/>
    </xf>
    <xf numFmtId="10" fontId="11" fillId="36" borderId="20" xfId="51" applyNumberFormat="1" applyFont="1" applyFill="1" applyBorder="1" applyAlignment="1" applyProtection="1">
      <alignment horizontal="center" vertical="center"/>
      <protection/>
    </xf>
    <xf numFmtId="10" fontId="11" fillId="36" borderId="22" xfId="51" applyNumberFormat="1" applyFont="1" applyFill="1" applyBorder="1" applyAlignment="1" applyProtection="1">
      <alignment horizontal="center" vertical="center"/>
      <protection/>
    </xf>
    <xf numFmtId="10" fontId="11" fillId="36" borderId="12" xfId="51" applyNumberFormat="1" applyFont="1" applyFill="1" applyBorder="1" applyAlignment="1" applyProtection="1">
      <alignment horizontal="center" vertical="center"/>
      <protection/>
    </xf>
    <xf numFmtId="10" fontId="11" fillId="36" borderId="23" xfId="51" applyNumberFormat="1" applyFont="1" applyFill="1" applyBorder="1" applyAlignment="1" applyProtection="1">
      <alignment horizontal="center" vertical="center"/>
      <protection/>
    </xf>
    <xf numFmtId="10" fontId="4" fillId="0" borderId="14" xfId="0" applyNumberFormat="1" applyFont="1" applyBorder="1" applyAlignment="1" applyProtection="1">
      <alignment horizontal="center" vertical="center"/>
      <protection/>
    </xf>
    <xf numFmtId="10" fontId="4" fillId="0" borderId="38" xfId="0" applyNumberFormat="1" applyFont="1" applyBorder="1" applyAlignment="1" applyProtection="1">
      <alignment horizontal="center" vertical="center"/>
      <protection/>
    </xf>
    <xf numFmtId="10" fontId="4" fillId="35" borderId="14" xfId="51" applyNumberFormat="1" applyFont="1" applyFill="1" applyBorder="1" applyAlignment="1" applyProtection="1">
      <alignment horizontal="right" vertical="center"/>
      <protection locked="0"/>
    </xf>
    <xf numFmtId="0" fontId="12" fillId="0" borderId="36" xfId="0" applyFont="1" applyBorder="1" applyAlignment="1" applyProtection="1">
      <alignment horizontal="left" vertical="center" wrapText="1"/>
      <protection/>
    </xf>
    <xf numFmtId="0" fontId="12" fillId="0" borderId="21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39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37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4" fillId="35" borderId="22" xfId="0" applyFont="1" applyFill="1" applyBorder="1" applyAlignment="1" applyProtection="1">
      <alignment horizontal="left" vertical="center"/>
      <protection locked="0"/>
    </xf>
    <xf numFmtId="0" fontId="4" fillId="35" borderId="12" xfId="0" applyFont="1" applyFill="1" applyBorder="1" applyAlignment="1" applyProtection="1">
      <alignment horizontal="left" vertical="center"/>
      <protection locked="0"/>
    </xf>
    <xf numFmtId="0" fontId="4" fillId="35" borderId="23" xfId="0" applyFont="1" applyFill="1" applyBorder="1" applyAlignment="1" applyProtection="1">
      <alignment horizontal="left" vertical="center"/>
      <protection locked="0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198" fontId="4" fillId="35" borderId="22" xfId="0" applyNumberFormat="1" applyFont="1" applyFill="1" applyBorder="1" applyAlignment="1" applyProtection="1">
      <alignment horizontal="left" vertical="center"/>
      <protection locked="0"/>
    </xf>
    <xf numFmtId="198" fontId="4" fillId="35" borderId="12" xfId="0" applyNumberFormat="1" applyFont="1" applyFill="1" applyBorder="1" applyAlignment="1" applyProtection="1">
      <alignment horizontal="left" vertical="center"/>
      <protection locked="0"/>
    </xf>
    <xf numFmtId="198" fontId="4" fillId="35" borderId="23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0" fontId="5" fillId="35" borderId="22" xfId="0" applyFont="1" applyFill="1" applyBorder="1" applyAlignment="1" applyProtection="1">
      <alignment horizontal="left" vertical="center"/>
      <protection locked="0"/>
    </xf>
    <xf numFmtId="0" fontId="5" fillId="35" borderId="12" xfId="0" applyFont="1" applyFill="1" applyBorder="1" applyAlignment="1" applyProtection="1">
      <alignment horizontal="left" vertical="center"/>
      <protection locked="0"/>
    </xf>
    <xf numFmtId="0" fontId="5" fillId="35" borderId="23" xfId="0" applyFont="1" applyFill="1" applyBorder="1" applyAlignment="1" applyProtection="1">
      <alignment horizontal="left" vertical="center"/>
      <protection locked="0"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1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1" fontId="13" fillId="0" borderId="27" xfId="53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1" fontId="5" fillId="0" borderId="27" xfId="53" applyFont="1" applyBorder="1" applyAlignment="1">
      <alignment horizontal="center"/>
    </xf>
    <xf numFmtId="171" fontId="5" fillId="0" borderId="2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1" fontId="4" fillId="0" borderId="24" xfId="53" applyFont="1" applyBorder="1" applyAlignment="1">
      <alignment horizontal="center"/>
    </xf>
    <xf numFmtId="171" fontId="4" fillId="0" borderId="26" xfId="53" applyFont="1" applyBorder="1" applyAlignment="1">
      <alignment horizontal="center"/>
    </xf>
    <xf numFmtId="171" fontId="4" fillId="0" borderId="25" xfId="53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171" fontId="4" fillId="0" borderId="24" xfId="0" applyNumberFormat="1" applyFont="1" applyBorder="1" applyAlignment="1">
      <alignment horizontal="center"/>
    </xf>
    <xf numFmtId="171" fontId="4" fillId="0" borderId="27" xfId="0" applyNumberFormat="1" applyFont="1" applyBorder="1" applyAlignment="1">
      <alignment horizontal="center"/>
    </xf>
    <xf numFmtId="171" fontId="12" fillId="0" borderId="24" xfId="53" applyFont="1" applyBorder="1" applyAlignment="1">
      <alignment horizontal="center"/>
    </xf>
    <xf numFmtId="171" fontId="12" fillId="0" borderId="25" xfId="53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171" fontId="4" fillId="0" borderId="27" xfId="53" applyFont="1" applyBorder="1" applyAlignment="1">
      <alignment horizontal="center"/>
    </xf>
    <xf numFmtId="171" fontId="12" fillId="0" borderId="27" xfId="53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1" fontId="4" fillId="0" borderId="24" xfId="53" applyFont="1" applyBorder="1" applyAlignment="1">
      <alignment horizontal="center"/>
    </xf>
    <xf numFmtId="171" fontId="4" fillId="0" borderId="26" xfId="53" applyFont="1" applyBorder="1" applyAlignment="1">
      <alignment horizontal="center"/>
    </xf>
    <xf numFmtId="171" fontId="4" fillId="0" borderId="25" xfId="53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43" fontId="53" fillId="0" borderId="0" xfId="0" applyNumberFormat="1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171" fontId="53" fillId="0" borderId="0" xfId="0" applyNumberFormat="1" applyFont="1" applyAlignment="1" applyProtection="1">
      <alignment vertical="center"/>
      <protection/>
    </xf>
    <xf numFmtId="43" fontId="53" fillId="0" borderId="10" xfId="0" applyNumberFormat="1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>
      <xdr:nvSpPr>
        <xdr:cNvPr id="1" name="Oval 1"/>
        <xdr:cNvSpPr>
          <a:spLocks/>
        </xdr:cNvSpPr>
      </xdr:nvSpPr>
      <xdr:spPr>
        <a:xfrm>
          <a:off x="9677400" y="18954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0982325" y="18954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37</xdr:col>
      <xdr:colOff>200025</xdr:colOff>
      <xdr:row>15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247775" y="1895475"/>
          <a:ext cx="902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</xdr:col>
      <xdr:colOff>66675</xdr:colOff>
      <xdr:row>1</xdr:row>
      <xdr:rowOff>57150</xdr:rowOff>
    </xdr:from>
    <xdr:to>
      <xdr:col>10</xdr:col>
      <xdr:colOff>38100</xdr:colOff>
      <xdr:row>4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2676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38100</xdr:rowOff>
    </xdr:from>
    <xdr:to>
      <xdr:col>18</xdr:col>
      <xdr:colOff>1371600</xdr:colOff>
      <xdr:row>16</xdr:row>
      <xdr:rowOff>38100</xdr:rowOff>
    </xdr:to>
    <xdr:pic>
      <xdr:nvPicPr>
        <xdr:cNvPr id="5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1857375"/>
          <a:ext cx="2028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14</xdr:row>
      <xdr:rowOff>38100</xdr:rowOff>
    </xdr:from>
    <xdr:to>
      <xdr:col>35</xdr:col>
      <xdr:colOff>200025</xdr:colOff>
      <xdr:row>16</xdr:row>
      <xdr:rowOff>38100</xdr:rowOff>
    </xdr:to>
    <xdr:pic>
      <xdr:nvPicPr>
        <xdr:cNvPr id="6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10600" y="1857375"/>
          <a:ext cx="1524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CI_sagrada%20familia_bru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2">
          <cell r="C2" t="str">
            <v>convênio 0.298.238-45/08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0">
    <tabColor rgb="FFFF0000"/>
  </sheetPr>
  <dimension ref="A1:AV111"/>
  <sheetViews>
    <sheetView showGridLines="0" view="pageBreakPreview" zoomScaleNormal="90" zoomScaleSheetLayoutView="100" zoomScalePageLayoutView="0" workbookViewId="0" topLeftCell="K46">
      <selection activeCell="AW52" sqref="AW52"/>
    </sheetView>
  </sheetViews>
  <sheetFormatPr defaultColWidth="9.140625" defaultRowHeight="12" customHeight="1"/>
  <cols>
    <col min="1" max="1" width="2.28125" style="3" customWidth="1"/>
    <col min="2" max="2" width="5.00390625" style="2" customWidth="1"/>
    <col min="3" max="3" width="3.28125" style="2" customWidth="1"/>
    <col min="4" max="4" width="7.140625" style="2" customWidth="1"/>
    <col min="5" max="5" width="0.9921875" style="2" customWidth="1"/>
    <col min="6" max="6" width="11.00390625" style="28" bestFit="1" customWidth="1"/>
    <col min="7" max="11" width="3.28125" style="28" customWidth="1"/>
    <col min="12" max="18" width="3.28125" style="3" customWidth="1"/>
    <col min="19" max="19" width="27.421875" style="3" customWidth="1"/>
    <col min="20" max="23" width="3.28125" style="3" customWidth="1"/>
    <col min="24" max="24" width="5.8515625" style="3" customWidth="1"/>
    <col min="25" max="33" width="3.28125" style="3" customWidth="1"/>
    <col min="34" max="34" width="2.140625" style="3" customWidth="1"/>
    <col min="35" max="35" width="1.7109375" style="3" customWidth="1"/>
    <col min="36" max="36" width="3.28125" style="3" customWidth="1"/>
    <col min="37" max="37" width="1.8515625" style="3" customWidth="1"/>
    <col min="38" max="38" width="9.8515625" style="3" hidden="1" customWidth="1"/>
    <col min="39" max="39" width="2.00390625" style="3" customWidth="1"/>
    <col min="40" max="40" width="8.57421875" style="3" customWidth="1"/>
    <col min="41" max="41" width="3.8515625" style="3" customWidth="1"/>
    <col min="42" max="42" width="17.421875" style="3" hidden="1" customWidth="1"/>
    <col min="43" max="43" width="3.28125" style="3" customWidth="1"/>
    <col min="44" max="44" width="17.00390625" style="265" customWidth="1"/>
    <col min="45" max="47" width="3.28125" style="3" customWidth="1"/>
    <col min="48" max="48" width="3.28125" style="5" customWidth="1"/>
    <col min="49" max="49" width="7.140625" style="3" customWidth="1"/>
    <col min="50" max="57" width="3.28125" style="3" customWidth="1"/>
    <col min="58" max="16384" width="9.140625" style="3" customWidth="1"/>
  </cols>
  <sheetData>
    <row r="1" spans="6:36" ht="6.75" customHeight="1">
      <c r="F1" s="3"/>
      <c r="G1" s="3"/>
      <c r="H1" s="3"/>
      <c r="I1" s="3"/>
      <c r="J1" s="3"/>
      <c r="K1" s="3"/>
      <c r="AJ1" s="4"/>
    </row>
    <row r="2" spans="2:40" ht="12.75" customHeight="1">
      <c r="B2" s="4"/>
      <c r="C2" s="4"/>
      <c r="D2" s="4"/>
      <c r="E2" s="4"/>
      <c r="F2" s="3"/>
      <c r="G2" s="3"/>
      <c r="H2" s="3"/>
      <c r="I2" s="3"/>
      <c r="J2" s="3"/>
      <c r="K2" s="3"/>
      <c r="M2" s="6"/>
      <c r="N2" s="197" t="s">
        <v>25</v>
      </c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8"/>
      <c r="AH2" s="7"/>
      <c r="AI2" s="7"/>
      <c r="AJ2" s="7"/>
      <c r="AK2" s="7"/>
      <c r="AL2" s="8"/>
      <c r="AM2" s="8"/>
      <c r="AN2" s="8"/>
    </row>
    <row r="3" spans="2:40" ht="12" customHeight="1">
      <c r="B3" s="4"/>
      <c r="C3" s="4"/>
      <c r="D3" s="4"/>
      <c r="E3" s="4"/>
      <c r="F3" s="3"/>
      <c r="G3" s="3"/>
      <c r="H3" s="3"/>
      <c r="I3" s="3"/>
      <c r="J3" s="3"/>
      <c r="K3" s="3"/>
      <c r="M3" s="9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62"/>
      <c r="AH3" s="62"/>
      <c r="AI3" s="62"/>
      <c r="AJ3" s="62"/>
      <c r="AK3" s="62"/>
      <c r="AL3" s="62"/>
      <c r="AM3" s="62"/>
      <c r="AN3" s="62"/>
    </row>
    <row r="4" spans="2:11" ht="4.5" customHeight="1">
      <c r="B4" s="4"/>
      <c r="C4" s="4"/>
      <c r="D4" s="4"/>
      <c r="E4" s="4"/>
      <c r="F4" s="3"/>
      <c r="G4" s="3"/>
      <c r="H4" s="3"/>
      <c r="I4" s="9"/>
      <c r="J4" s="3"/>
      <c r="K4" s="3"/>
    </row>
    <row r="5" spans="2:48" s="8" customFormat="1" ht="13.5" customHeight="1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0"/>
      <c r="AA5" s="10"/>
      <c r="AB5" s="10"/>
      <c r="AC5" s="10"/>
      <c r="AD5" s="10"/>
      <c r="AE5" s="199" t="s">
        <v>24</v>
      </c>
      <c r="AF5" s="199"/>
      <c r="AG5" s="199"/>
      <c r="AH5" s="199"/>
      <c r="AI5" s="199"/>
      <c r="AJ5" s="199"/>
      <c r="AK5" s="199"/>
      <c r="AL5" s="199"/>
      <c r="AM5" s="199"/>
      <c r="AN5" s="199"/>
      <c r="AR5" s="266"/>
      <c r="AV5" s="11"/>
    </row>
    <row r="6" spans="2:13" ht="5.25" customHeight="1">
      <c r="B6" s="1"/>
      <c r="C6" s="1"/>
      <c r="D6" s="1"/>
      <c r="E6" s="1"/>
      <c r="F6" s="12"/>
      <c r="G6" s="12"/>
      <c r="H6" s="12"/>
      <c r="I6" s="12"/>
      <c r="J6" s="12"/>
      <c r="K6" s="12"/>
      <c r="L6" s="13"/>
      <c r="M6" s="14"/>
    </row>
    <row r="7" spans="2:48" s="4" customFormat="1" ht="12" customHeight="1">
      <c r="B7" s="15" t="s">
        <v>0</v>
      </c>
      <c r="C7" s="2"/>
      <c r="D7" s="2"/>
      <c r="E7" s="2"/>
      <c r="F7" s="2"/>
      <c r="G7" s="2"/>
      <c r="H7" s="2"/>
      <c r="I7" s="2"/>
      <c r="X7" s="2"/>
      <c r="Y7" s="2"/>
      <c r="Z7" s="2"/>
      <c r="AA7" s="2"/>
      <c r="AB7" s="2"/>
      <c r="AE7" s="15" t="s">
        <v>2</v>
      </c>
      <c r="AN7" s="16"/>
      <c r="AR7" s="267"/>
      <c r="AV7" s="17"/>
    </row>
    <row r="8" spans="2:48" s="4" customFormat="1" ht="13.5" customHeight="1">
      <c r="B8" s="200" t="s">
        <v>78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2"/>
      <c r="AE8" s="203" t="str">
        <f>'[1]Plan1'!$C$2</f>
        <v>convênio 0.298.238-45/08</v>
      </c>
      <c r="AF8" s="204"/>
      <c r="AG8" s="204"/>
      <c r="AH8" s="204"/>
      <c r="AI8" s="204"/>
      <c r="AJ8" s="204"/>
      <c r="AK8" s="204"/>
      <c r="AL8" s="204"/>
      <c r="AM8" s="204"/>
      <c r="AN8" s="205"/>
      <c r="AR8" s="267"/>
      <c r="AV8" s="17"/>
    </row>
    <row r="9" spans="2:48" s="20" customFormat="1" ht="5.25" customHeight="1">
      <c r="B9" s="18"/>
      <c r="C9" s="18"/>
      <c r="D9" s="18"/>
      <c r="E9" s="18"/>
      <c r="F9" s="19"/>
      <c r="G9" s="19"/>
      <c r="H9" s="19"/>
      <c r="I9" s="19"/>
      <c r="J9" s="19"/>
      <c r="K9" s="19"/>
      <c r="AR9" s="268"/>
      <c r="AV9" s="23"/>
    </row>
    <row r="10" spans="2:48" s="4" customFormat="1" ht="12" customHeight="1">
      <c r="B10" s="206" t="s">
        <v>14</v>
      </c>
      <c r="C10" s="207"/>
      <c r="D10" s="207"/>
      <c r="E10" s="207"/>
      <c r="F10" s="207"/>
      <c r="G10" s="207"/>
      <c r="H10" s="207"/>
      <c r="I10" s="207"/>
      <c r="J10" s="207"/>
      <c r="X10" s="15" t="s">
        <v>12</v>
      </c>
      <c r="Z10" s="2"/>
      <c r="AA10" s="2"/>
      <c r="AB10" s="2"/>
      <c r="AC10" s="2"/>
      <c r="AD10" s="2"/>
      <c r="AF10" s="2"/>
      <c r="AG10" s="25"/>
      <c r="AL10" s="26"/>
      <c r="AM10" s="24" t="s">
        <v>13</v>
      </c>
      <c r="AN10" s="27"/>
      <c r="AR10" s="267"/>
      <c r="AV10" s="17"/>
    </row>
    <row r="11" spans="2:40" ht="13.5" customHeight="1">
      <c r="B11" s="189" t="s">
        <v>83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1"/>
      <c r="X11" s="189" t="s">
        <v>77</v>
      </c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1"/>
      <c r="AM11" s="192" t="s">
        <v>8</v>
      </c>
      <c r="AN11" s="193"/>
    </row>
    <row r="12" spans="2:48" s="20" customFormat="1" ht="6.75" customHeight="1">
      <c r="B12" s="18"/>
      <c r="C12" s="18"/>
      <c r="D12" s="18"/>
      <c r="E12" s="18"/>
      <c r="F12" s="19"/>
      <c r="G12" s="19"/>
      <c r="H12" s="19"/>
      <c r="I12" s="19"/>
      <c r="J12" s="19"/>
      <c r="K12" s="19"/>
      <c r="X12" s="21"/>
      <c r="AK12" s="22"/>
      <c r="AL12" s="8"/>
      <c r="AM12" s="8"/>
      <c r="AN12" s="8"/>
      <c r="AR12" s="268"/>
      <c r="AV12" s="23"/>
    </row>
    <row r="13" spans="2:48" s="4" customFormat="1" ht="12" customHeight="1">
      <c r="B13" s="24" t="s">
        <v>11</v>
      </c>
      <c r="F13" s="2"/>
      <c r="G13" s="2"/>
      <c r="H13" s="2"/>
      <c r="I13" s="2"/>
      <c r="X13" s="15" t="s">
        <v>18</v>
      </c>
      <c r="AA13" s="2"/>
      <c r="AG13" s="68" t="s">
        <v>1</v>
      </c>
      <c r="AH13" s="69"/>
      <c r="AI13" s="69"/>
      <c r="AJ13" s="70"/>
      <c r="AK13" s="69"/>
      <c r="AL13" s="69"/>
      <c r="AM13" s="69"/>
      <c r="AN13" s="69"/>
      <c r="AO13" s="69"/>
      <c r="AR13" s="267"/>
      <c r="AV13" s="17"/>
    </row>
    <row r="14" spans="2:48" s="4" customFormat="1" ht="13.5" customHeight="1"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1"/>
      <c r="X14" s="194" t="s">
        <v>19</v>
      </c>
      <c r="Y14" s="195"/>
      <c r="Z14" s="195"/>
      <c r="AA14" s="195"/>
      <c r="AB14" s="195"/>
      <c r="AC14" s="195"/>
      <c r="AD14" s="195"/>
      <c r="AE14" s="195"/>
      <c r="AF14" s="196"/>
      <c r="AG14" s="194">
        <v>41487</v>
      </c>
      <c r="AH14" s="195"/>
      <c r="AI14" s="195"/>
      <c r="AJ14" s="195"/>
      <c r="AK14" s="195"/>
      <c r="AL14" s="195"/>
      <c r="AM14" s="195"/>
      <c r="AN14" s="196"/>
      <c r="AR14" s="267"/>
      <c r="AV14" s="17"/>
    </row>
    <row r="15" ht="6" customHeight="1"/>
    <row r="16" spans="2:41" ht="13.5" customHeight="1">
      <c r="B16" s="2" t="s">
        <v>26</v>
      </c>
      <c r="AO16" s="61"/>
    </row>
    <row r="17" ht="6" customHeight="1"/>
    <row r="18" spans="2:40" ht="12" customHeight="1">
      <c r="B18" s="56" t="s">
        <v>22</v>
      </c>
      <c r="C18" s="57"/>
      <c r="D18" s="57"/>
      <c r="E18" s="57"/>
      <c r="F18" s="57"/>
      <c r="G18" s="57"/>
      <c r="H18" s="57"/>
      <c r="I18" s="57"/>
      <c r="J18" s="57"/>
      <c r="K18" s="159" t="s">
        <v>17</v>
      </c>
      <c r="L18" s="160"/>
      <c r="M18" s="160"/>
      <c r="N18" s="160"/>
      <c r="O18" s="160"/>
      <c r="P18" s="161"/>
      <c r="Q18" s="141" t="s">
        <v>21</v>
      </c>
      <c r="R18" s="142"/>
      <c r="S18" s="142"/>
      <c r="T18" s="142"/>
      <c r="U18" s="142"/>
      <c r="V18" s="142"/>
      <c r="W18" s="142"/>
      <c r="X18" s="142"/>
      <c r="Y18" s="165" t="s">
        <v>20</v>
      </c>
      <c r="Z18" s="166"/>
      <c r="AA18" s="166"/>
      <c r="AB18" s="166"/>
      <c r="AC18" s="166"/>
      <c r="AD18" s="166"/>
      <c r="AE18" s="166"/>
      <c r="AF18" s="166"/>
      <c r="AG18" s="166"/>
      <c r="AH18" s="166"/>
      <c r="AI18" s="167"/>
      <c r="AJ18" s="171">
        <f>IF(AO16=TRUE,0,((((1+W23)*(1+W22)*(1+W21+W20)*(1+W24))/(1-W25))-1))</f>
        <v>0.2419496352605599</v>
      </c>
      <c r="AK18" s="172"/>
      <c r="AL18" s="172"/>
      <c r="AM18" s="172"/>
      <c r="AN18" s="173"/>
    </row>
    <row r="19" spans="2:40" ht="12" customHeight="1">
      <c r="B19" s="58"/>
      <c r="C19" s="59"/>
      <c r="D19" s="59"/>
      <c r="E19" s="59"/>
      <c r="F19" s="59"/>
      <c r="G19" s="59"/>
      <c r="H19" s="59"/>
      <c r="I19" s="59"/>
      <c r="J19" s="59"/>
      <c r="K19" s="162"/>
      <c r="L19" s="163"/>
      <c r="M19" s="163"/>
      <c r="N19" s="163"/>
      <c r="O19" s="163"/>
      <c r="P19" s="164"/>
      <c r="Q19" s="131"/>
      <c r="R19" s="132"/>
      <c r="S19" s="132"/>
      <c r="T19" s="132"/>
      <c r="U19" s="132"/>
      <c r="V19" s="132"/>
      <c r="W19" s="132"/>
      <c r="X19" s="132"/>
      <c r="Y19" s="168"/>
      <c r="Z19" s="169"/>
      <c r="AA19" s="169"/>
      <c r="AB19" s="169"/>
      <c r="AC19" s="169"/>
      <c r="AD19" s="169"/>
      <c r="AE19" s="169"/>
      <c r="AF19" s="169"/>
      <c r="AG19" s="169"/>
      <c r="AH19" s="169"/>
      <c r="AI19" s="170"/>
      <c r="AJ19" s="174"/>
      <c r="AK19" s="175"/>
      <c r="AL19" s="175"/>
      <c r="AM19" s="175"/>
      <c r="AN19" s="176"/>
    </row>
    <row r="20" spans="2:48" ht="12" customHeight="1">
      <c r="B20" s="30" t="s">
        <v>40</v>
      </c>
      <c r="C20" s="31"/>
      <c r="D20" s="31"/>
      <c r="E20" s="31"/>
      <c r="F20" s="31"/>
      <c r="G20" s="31"/>
      <c r="H20" s="31"/>
      <c r="I20" s="31"/>
      <c r="J20" s="31"/>
      <c r="K20" s="44" t="s">
        <v>16</v>
      </c>
      <c r="L20" s="177">
        <v>0</v>
      </c>
      <c r="M20" s="177"/>
      <c r="N20" s="42" t="s">
        <v>15</v>
      </c>
      <c r="O20" s="177">
        <v>0.00542</v>
      </c>
      <c r="P20" s="178"/>
      <c r="Q20" s="39" t="s">
        <v>27</v>
      </c>
      <c r="R20" s="32"/>
      <c r="S20" s="32"/>
      <c r="T20" s="32"/>
      <c r="U20" s="32"/>
      <c r="V20" s="32"/>
      <c r="W20" s="179">
        <v>0.007</v>
      </c>
      <c r="X20" s="179"/>
      <c r="Y20" s="180" t="s">
        <v>50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2"/>
      <c r="AT20" s="5"/>
      <c r="AV20" s="3"/>
    </row>
    <row r="21" spans="2:48" ht="12" customHeight="1">
      <c r="B21" s="33" t="s">
        <v>45</v>
      </c>
      <c r="C21" s="34"/>
      <c r="D21" s="34"/>
      <c r="E21" s="34"/>
      <c r="F21" s="34"/>
      <c r="G21" s="34"/>
      <c r="H21" s="34"/>
      <c r="I21" s="34"/>
      <c r="J21" s="34"/>
      <c r="K21" s="45" t="s">
        <v>16</v>
      </c>
      <c r="L21" s="153">
        <v>0</v>
      </c>
      <c r="M21" s="153"/>
      <c r="N21" s="43" t="s">
        <v>15</v>
      </c>
      <c r="O21" s="153">
        <v>0.0205</v>
      </c>
      <c r="P21" s="154"/>
      <c r="Q21" s="40" t="s">
        <v>28</v>
      </c>
      <c r="R21" s="35"/>
      <c r="S21" s="35"/>
      <c r="T21" s="35"/>
      <c r="U21" s="35"/>
      <c r="V21" s="35"/>
      <c r="W21" s="155">
        <v>0.0096</v>
      </c>
      <c r="X21" s="155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5"/>
      <c r="AT21" s="5"/>
      <c r="AV21" s="3"/>
    </row>
    <row r="22" spans="2:48" ht="12" customHeight="1">
      <c r="B22" s="33" t="s">
        <v>41</v>
      </c>
      <c r="C22" s="34"/>
      <c r="D22" s="34"/>
      <c r="E22" s="34"/>
      <c r="F22" s="34"/>
      <c r="G22" s="34"/>
      <c r="H22" s="34"/>
      <c r="I22" s="34"/>
      <c r="J22" s="34"/>
      <c r="K22" s="45" t="s">
        <v>16</v>
      </c>
      <c r="L22" s="153">
        <v>0</v>
      </c>
      <c r="M22" s="153"/>
      <c r="N22" s="43" t="s">
        <v>15</v>
      </c>
      <c r="O22" s="153">
        <v>0.012</v>
      </c>
      <c r="P22" s="154"/>
      <c r="Q22" s="40" t="s">
        <v>29</v>
      </c>
      <c r="R22" s="35"/>
      <c r="S22" s="35"/>
      <c r="T22" s="35"/>
      <c r="U22" s="35"/>
      <c r="V22" s="35"/>
      <c r="W22" s="155">
        <v>0.0121</v>
      </c>
      <c r="X22" s="155"/>
      <c r="Y22" s="183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5"/>
      <c r="AT22" s="5"/>
      <c r="AV22" s="3"/>
    </row>
    <row r="23" spans="2:48" ht="12" customHeight="1">
      <c r="B23" s="33" t="s">
        <v>42</v>
      </c>
      <c r="C23" s="34"/>
      <c r="D23" s="34"/>
      <c r="E23" s="34"/>
      <c r="F23" s="34"/>
      <c r="G23" s="34"/>
      <c r="H23" s="34"/>
      <c r="I23" s="34"/>
      <c r="J23" s="34"/>
      <c r="K23" s="45" t="s">
        <v>16</v>
      </c>
      <c r="L23" s="153">
        <v>0.0011</v>
      </c>
      <c r="M23" s="153"/>
      <c r="N23" s="43" t="s">
        <v>15</v>
      </c>
      <c r="O23" s="153">
        <v>0.0803</v>
      </c>
      <c r="P23" s="154"/>
      <c r="Q23" s="40" t="s">
        <v>30</v>
      </c>
      <c r="R23" s="35"/>
      <c r="S23" s="35"/>
      <c r="T23" s="35"/>
      <c r="U23" s="35"/>
      <c r="V23" s="35"/>
      <c r="W23" s="155">
        <v>0.0467</v>
      </c>
      <c r="X23" s="155"/>
      <c r="Y23" s="183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5"/>
      <c r="AT23" s="5"/>
      <c r="AV23" s="3"/>
    </row>
    <row r="24" spans="2:48" ht="12" customHeight="1">
      <c r="B24" s="33" t="s">
        <v>43</v>
      </c>
      <c r="C24" s="34"/>
      <c r="D24" s="34"/>
      <c r="E24" s="34"/>
      <c r="F24" s="34"/>
      <c r="G24" s="34"/>
      <c r="H24" s="34"/>
      <c r="I24" s="34"/>
      <c r="J24" s="34"/>
      <c r="K24" s="45" t="s">
        <v>16</v>
      </c>
      <c r="L24" s="153">
        <v>0.0383</v>
      </c>
      <c r="M24" s="153"/>
      <c r="N24" s="43" t="s">
        <v>15</v>
      </c>
      <c r="O24" s="153">
        <v>0.0996</v>
      </c>
      <c r="P24" s="154"/>
      <c r="Q24" s="40" t="s">
        <v>31</v>
      </c>
      <c r="R24" s="35"/>
      <c r="S24" s="35"/>
      <c r="T24" s="35"/>
      <c r="U24" s="35"/>
      <c r="V24" s="35"/>
      <c r="W24" s="155">
        <v>0.0869</v>
      </c>
      <c r="X24" s="155"/>
      <c r="Y24" s="183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5"/>
      <c r="AT24" s="5"/>
      <c r="AV24" s="3"/>
    </row>
    <row r="25" spans="2:48" ht="12" customHeight="1">
      <c r="B25" s="36" t="s">
        <v>44</v>
      </c>
      <c r="C25" s="37"/>
      <c r="D25" s="37"/>
      <c r="E25" s="37"/>
      <c r="F25" s="37"/>
      <c r="G25" s="37"/>
      <c r="H25" s="37"/>
      <c r="I25" s="37"/>
      <c r="J25" s="37"/>
      <c r="K25" s="46" t="s">
        <v>16</v>
      </c>
      <c r="L25" s="156">
        <f>6.03%-0.38%</f>
        <v>0.0565</v>
      </c>
      <c r="M25" s="156"/>
      <c r="N25" s="47" t="s">
        <v>15</v>
      </c>
      <c r="O25" s="156">
        <f>9.03%-0.38%</f>
        <v>0.0865</v>
      </c>
      <c r="P25" s="157"/>
      <c r="Q25" s="41" t="s">
        <v>32</v>
      </c>
      <c r="R25" s="38"/>
      <c r="S25" s="38"/>
      <c r="T25" s="38"/>
      <c r="U25" s="38"/>
      <c r="V25" s="38"/>
      <c r="W25" s="158">
        <v>0.0575</v>
      </c>
      <c r="X25" s="158"/>
      <c r="Y25" s="186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8"/>
      <c r="AT25" s="5"/>
      <c r="AV25" s="3"/>
    </row>
    <row r="26" ht="6" customHeight="1"/>
    <row r="27" spans="2:44" ht="12" customHeight="1">
      <c r="B27" s="138" t="s">
        <v>3</v>
      </c>
      <c r="C27" s="48"/>
      <c r="D27" s="49"/>
      <c r="E27" s="50"/>
      <c r="F27" s="49"/>
      <c r="G27" s="141" t="s">
        <v>4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3"/>
      <c r="T27" s="141" t="s">
        <v>5</v>
      </c>
      <c r="U27" s="143"/>
      <c r="V27" s="141" t="s">
        <v>6</v>
      </c>
      <c r="W27" s="142"/>
      <c r="X27" s="143"/>
      <c r="Y27" s="147" t="s">
        <v>33</v>
      </c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9"/>
      <c r="AR27" s="269">
        <f>Y42*AJ18+Y42</f>
        <v>74.5293976119862</v>
      </c>
    </row>
    <row r="28" spans="1:44" ht="12" customHeight="1">
      <c r="A28" s="26"/>
      <c r="B28" s="139"/>
      <c r="C28" s="60" t="s">
        <v>48</v>
      </c>
      <c r="D28" s="51"/>
      <c r="E28" s="150" t="s">
        <v>49</v>
      </c>
      <c r="F28" s="151"/>
      <c r="G28" s="144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6"/>
      <c r="T28" s="144"/>
      <c r="U28" s="146"/>
      <c r="V28" s="144"/>
      <c r="W28" s="145"/>
      <c r="X28" s="146"/>
      <c r="Y28" s="147" t="s">
        <v>34</v>
      </c>
      <c r="Z28" s="148"/>
      <c r="AA28" s="148"/>
      <c r="AB28" s="148"/>
      <c r="AC28" s="148"/>
      <c r="AD28" s="148"/>
      <c r="AE28" s="148"/>
      <c r="AF28" s="152" t="s">
        <v>36</v>
      </c>
      <c r="AG28" s="148"/>
      <c r="AH28" s="148"/>
      <c r="AI28" s="148"/>
      <c r="AJ28" s="148"/>
      <c r="AK28" s="148"/>
      <c r="AL28" s="148"/>
      <c r="AM28" s="148"/>
      <c r="AN28" s="149"/>
      <c r="AP28" s="130"/>
      <c r="AQ28" s="130"/>
      <c r="AR28" s="130"/>
    </row>
    <row r="29" spans="1:40" ht="12" customHeight="1">
      <c r="A29" s="26"/>
      <c r="B29" s="140"/>
      <c r="C29" s="52"/>
      <c r="D29" s="53"/>
      <c r="E29" s="54"/>
      <c r="F29" s="53"/>
      <c r="G29" s="131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3"/>
      <c r="T29" s="131"/>
      <c r="U29" s="133"/>
      <c r="V29" s="131"/>
      <c r="W29" s="132"/>
      <c r="X29" s="133"/>
      <c r="Y29" s="131" t="s">
        <v>23</v>
      </c>
      <c r="Z29" s="132"/>
      <c r="AA29" s="133"/>
      <c r="AB29" s="131" t="s">
        <v>35</v>
      </c>
      <c r="AC29" s="132"/>
      <c r="AD29" s="132"/>
      <c r="AE29" s="132"/>
      <c r="AF29" s="134" t="s">
        <v>23</v>
      </c>
      <c r="AG29" s="132"/>
      <c r="AH29" s="133"/>
      <c r="AI29" s="135" t="s">
        <v>35</v>
      </c>
      <c r="AJ29" s="136"/>
      <c r="AK29" s="136"/>
      <c r="AL29" s="136"/>
      <c r="AM29" s="136"/>
      <c r="AN29" s="137"/>
    </row>
    <row r="30" spans="1:40" ht="12" customHeight="1">
      <c r="A30" s="26"/>
      <c r="B30" s="71" t="s">
        <v>52</v>
      </c>
      <c r="C30" s="108"/>
      <c r="D30" s="108"/>
      <c r="E30" s="108"/>
      <c r="F30" s="108"/>
      <c r="G30" s="117" t="s">
        <v>54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09"/>
      <c r="U30" s="109"/>
      <c r="V30" s="110"/>
      <c r="W30" s="110"/>
      <c r="X30" s="110"/>
      <c r="Y30" s="111"/>
      <c r="Z30" s="111"/>
      <c r="AA30" s="111"/>
      <c r="AB30" s="101">
        <f>IF(T30="","",ROUND(V30*Y30,2))</f>
      </c>
      <c r="AC30" s="101"/>
      <c r="AD30" s="101"/>
      <c r="AE30" s="101"/>
      <c r="AF30" s="101">
        <f>IF(T30="","",ROUND(Y30*(1+$AJ$18),2))</f>
      </c>
      <c r="AG30" s="101"/>
      <c r="AH30" s="101"/>
      <c r="AI30" s="101">
        <f>IF(T30="","",ROUND(V30*AF30,2))</f>
      </c>
      <c r="AJ30" s="101"/>
      <c r="AK30" s="101"/>
      <c r="AL30" s="101"/>
      <c r="AM30" s="101"/>
      <c r="AN30" s="101"/>
    </row>
    <row r="31" spans="1:40" ht="12" customHeight="1">
      <c r="A31" s="26"/>
      <c r="B31" s="71" t="s">
        <v>9</v>
      </c>
      <c r="C31" s="108"/>
      <c r="D31" s="108"/>
      <c r="E31" s="108"/>
      <c r="F31" s="108"/>
      <c r="G31" s="129" t="s">
        <v>55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09"/>
      <c r="U31" s="109"/>
      <c r="V31" s="111"/>
      <c r="W31" s="111"/>
      <c r="X31" s="111"/>
      <c r="Y31" s="111"/>
      <c r="Z31" s="111"/>
      <c r="AA31" s="11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</row>
    <row r="32" spans="1:42" ht="12" customHeight="1">
      <c r="A32" s="26"/>
      <c r="B32" s="71"/>
      <c r="C32" s="108"/>
      <c r="D32" s="108"/>
      <c r="E32" s="108" t="s">
        <v>64</v>
      </c>
      <c r="F32" s="108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09" t="s">
        <v>56</v>
      </c>
      <c r="U32" s="109"/>
      <c r="V32" s="111"/>
      <c r="W32" s="111"/>
      <c r="X32" s="111"/>
      <c r="Y32" s="111"/>
      <c r="Z32" s="111"/>
      <c r="AA32" s="111"/>
      <c r="AB32" s="101">
        <f>V32*Y32</f>
        <v>0</v>
      </c>
      <c r="AC32" s="101"/>
      <c r="AD32" s="101"/>
      <c r="AE32" s="101"/>
      <c r="AF32" s="101"/>
      <c r="AG32" s="101"/>
      <c r="AH32" s="101"/>
      <c r="AI32" s="101">
        <f>V32*AF32</f>
        <v>0</v>
      </c>
      <c r="AJ32" s="101"/>
      <c r="AK32" s="101"/>
      <c r="AL32" s="101"/>
      <c r="AM32" s="101"/>
      <c r="AN32" s="101"/>
      <c r="AP32" s="63"/>
    </row>
    <row r="33" spans="1:42" ht="12" customHeight="1">
      <c r="A33" s="26"/>
      <c r="B33" s="71" t="s">
        <v>10</v>
      </c>
      <c r="C33" s="108" t="s">
        <v>84</v>
      </c>
      <c r="D33" s="108"/>
      <c r="E33" s="108" t="s">
        <v>53</v>
      </c>
      <c r="F33" s="108"/>
      <c r="G33" s="116" t="s">
        <v>85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09" t="s">
        <v>56</v>
      </c>
      <c r="U33" s="109"/>
      <c r="V33" s="111"/>
      <c r="W33" s="111"/>
      <c r="X33" s="111"/>
      <c r="Y33" s="111"/>
      <c r="Z33" s="111"/>
      <c r="AA33" s="111"/>
      <c r="AB33" s="101">
        <f>V33*Y33</f>
        <v>0</v>
      </c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P33" s="63"/>
    </row>
    <row r="34" spans="1:42" ht="12" customHeight="1">
      <c r="A34" s="26"/>
      <c r="B34" s="71"/>
      <c r="C34" s="72"/>
      <c r="D34" s="72"/>
      <c r="E34" s="72"/>
      <c r="F34" s="72"/>
      <c r="G34" s="112" t="s">
        <v>100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8"/>
      <c r="U34" s="119"/>
      <c r="V34" s="120"/>
      <c r="W34" s="121"/>
      <c r="X34" s="122"/>
      <c r="Y34" s="74"/>
      <c r="Z34" s="75"/>
      <c r="AA34" s="76"/>
      <c r="AB34" s="77"/>
      <c r="AC34" s="78"/>
      <c r="AD34" s="124"/>
      <c r="AE34" s="125"/>
      <c r="AF34" s="114"/>
      <c r="AG34" s="114"/>
      <c r="AH34" s="114"/>
      <c r="AI34" s="124"/>
      <c r="AJ34" s="124"/>
      <c r="AK34" s="124"/>
      <c r="AL34" s="124"/>
      <c r="AM34" s="124"/>
      <c r="AN34" s="125"/>
      <c r="AP34" s="63"/>
    </row>
    <row r="35" spans="1:44" ht="12" customHeight="1">
      <c r="A35" s="26"/>
      <c r="B35" s="71" t="s">
        <v>57</v>
      </c>
      <c r="C35" s="108"/>
      <c r="D35" s="108"/>
      <c r="E35" s="108"/>
      <c r="F35" s="108"/>
      <c r="G35" s="117" t="s">
        <v>58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09"/>
      <c r="U35" s="109"/>
      <c r="V35" s="111"/>
      <c r="W35" s="111"/>
      <c r="X35" s="111"/>
      <c r="Y35" s="111"/>
      <c r="Z35" s="111"/>
      <c r="AA35" s="11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P35" s="63"/>
      <c r="AR35" s="270"/>
    </row>
    <row r="36" spans="1:42" ht="12" customHeight="1">
      <c r="A36" s="26"/>
      <c r="B36" s="71" t="s">
        <v>46</v>
      </c>
      <c r="C36" s="108" t="s">
        <v>89</v>
      </c>
      <c r="D36" s="108"/>
      <c r="E36" s="108" t="s">
        <v>53</v>
      </c>
      <c r="F36" s="108"/>
      <c r="G36" s="116" t="s">
        <v>88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09" t="s">
        <v>59</v>
      </c>
      <c r="U36" s="109"/>
      <c r="V36" s="113"/>
      <c r="W36" s="113"/>
      <c r="X36" s="113"/>
      <c r="Y36" s="113"/>
      <c r="Z36" s="113"/>
      <c r="AA36" s="113"/>
      <c r="AB36" s="114">
        <f>V36*Y36</f>
        <v>0</v>
      </c>
      <c r="AC36" s="114"/>
      <c r="AD36" s="114"/>
      <c r="AE36" s="114"/>
      <c r="AF36" s="101"/>
      <c r="AG36" s="101"/>
      <c r="AH36" s="101"/>
      <c r="AI36" s="101"/>
      <c r="AJ36" s="101"/>
      <c r="AK36" s="101"/>
      <c r="AL36" s="101"/>
      <c r="AM36" s="101"/>
      <c r="AN36" s="101"/>
      <c r="AP36" s="63"/>
    </row>
    <row r="37" spans="1:44" ht="12" customHeight="1">
      <c r="A37" s="26"/>
      <c r="B37" s="71" t="s">
        <v>47</v>
      </c>
      <c r="C37" s="108" t="s">
        <v>90</v>
      </c>
      <c r="D37" s="108"/>
      <c r="E37" s="108" t="s">
        <v>53</v>
      </c>
      <c r="F37" s="108"/>
      <c r="G37" s="128" t="s">
        <v>91</v>
      </c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09" t="s">
        <v>59</v>
      </c>
      <c r="U37" s="109"/>
      <c r="V37" s="113"/>
      <c r="W37" s="113"/>
      <c r="X37" s="113"/>
      <c r="Y37" s="113"/>
      <c r="Z37" s="113"/>
      <c r="AA37" s="113"/>
      <c r="AB37" s="114">
        <f>V37*Y37</f>
        <v>0</v>
      </c>
      <c r="AC37" s="114"/>
      <c r="AD37" s="114"/>
      <c r="AE37" s="114"/>
      <c r="AF37" s="101"/>
      <c r="AG37" s="101"/>
      <c r="AH37" s="101"/>
      <c r="AI37" s="101"/>
      <c r="AJ37" s="101"/>
      <c r="AK37" s="101"/>
      <c r="AL37" s="101"/>
      <c r="AM37" s="101"/>
      <c r="AN37" s="101"/>
      <c r="AP37" s="63"/>
      <c r="AR37" s="271"/>
    </row>
    <row r="38" spans="1:44" ht="12" customHeight="1">
      <c r="A38" s="26"/>
      <c r="B38" s="71"/>
      <c r="C38" s="72"/>
      <c r="D38" s="72"/>
      <c r="E38" s="72"/>
      <c r="F38" s="72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09"/>
      <c r="U38" s="109"/>
      <c r="V38" s="113"/>
      <c r="W38" s="113"/>
      <c r="X38" s="113"/>
      <c r="Y38" s="113"/>
      <c r="Z38" s="113"/>
      <c r="AA38" s="113"/>
      <c r="AB38" s="114"/>
      <c r="AC38" s="114"/>
      <c r="AD38" s="114"/>
      <c r="AE38" s="114"/>
      <c r="AF38" s="101"/>
      <c r="AG38" s="101"/>
      <c r="AH38" s="101"/>
      <c r="AI38" s="101"/>
      <c r="AJ38" s="101"/>
      <c r="AK38" s="101"/>
      <c r="AL38" s="101"/>
      <c r="AM38" s="101"/>
      <c r="AN38" s="101"/>
      <c r="AP38" s="63"/>
      <c r="AR38" s="271"/>
    </row>
    <row r="39" spans="1:44" ht="12" customHeight="1">
      <c r="A39" s="26"/>
      <c r="B39" s="71" t="s">
        <v>61</v>
      </c>
      <c r="C39" s="108" t="s">
        <v>79</v>
      </c>
      <c r="D39" s="108"/>
      <c r="E39" s="108" t="s">
        <v>53</v>
      </c>
      <c r="F39" s="108"/>
      <c r="G39" s="116" t="s">
        <v>60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09" t="s">
        <v>56</v>
      </c>
      <c r="U39" s="109"/>
      <c r="V39" s="111"/>
      <c r="W39" s="111"/>
      <c r="X39" s="111"/>
      <c r="Y39" s="111"/>
      <c r="Z39" s="111"/>
      <c r="AA39" s="111"/>
      <c r="AB39" s="101">
        <f>V39*Y39</f>
        <v>0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P39" s="63"/>
      <c r="AR39" s="271"/>
    </row>
    <row r="40" spans="1:44" ht="12" customHeight="1">
      <c r="A40" s="26"/>
      <c r="B40" s="71"/>
      <c r="C40" s="72"/>
      <c r="D40" s="72"/>
      <c r="E40" s="72"/>
      <c r="F40" s="72"/>
      <c r="G40" s="112" t="s">
        <v>100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8"/>
      <c r="U40" s="119"/>
      <c r="V40" s="120"/>
      <c r="W40" s="121"/>
      <c r="X40" s="122"/>
      <c r="Y40" s="120"/>
      <c r="Z40" s="121"/>
      <c r="AA40" s="122"/>
      <c r="AB40" s="123"/>
      <c r="AC40" s="124"/>
      <c r="AD40" s="124"/>
      <c r="AE40" s="125"/>
      <c r="AF40" s="123"/>
      <c r="AG40" s="124"/>
      <c r="AH40" s="125"/>
      <c r="AI40" s="123"/>
      <c r="AJ40" s="124"/>
      <c r="AK40" s="124"/>
      <c r="AL40" s="124"/>
      <c r="AM40" s="124"/>
      <c r="AN40" s="125"/>
      <c r="AP40" s="63"/>
      <c r="AR40" s="271"/>
    </row>
    <row r="41" spans="1:42" ht="12" customHeight="1">
      <c r="A41" s="26"/>
      <c r="B41" s="71" t="s">
        <v>62</v>
      </c>
      <c r="C41" s="108"/>
      <c r="D41" s="108"/>
      <c r="E41" s="108"/>
      <c r="F41" s="108"/>
      <c r="G41" s="117" t="s">
        <v>63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09"/>
      <c r="U41" s="109"/>
      <c r="V41" s="111"/>
      <c r="W41" s="111"/>
      <c r="X41" s="111"/>
      <c r="Y41" s="111"/>
      <c r="Z41" s="111"/>
      <c r="AA41" s="11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P41" s="63"/>
    </row>
    <row r="42" spans="1:44" ht="12" customHeight="1">
      <c r="A42" s="26"/>
      <c r="B42" s="71" t="s">
        <v>86</v>
      </c>
      <c r="C42" s="126" t="s">
        <v>97</v>
      </c>
      <c r="D42" s="126"/>
      <c r="E42" s="108" t="s">
        <v>53</v>
      </c>
      <c r="F42" s="108"/>
      <c r="G42" s="116" t="s">
        <v>98</v>
      </c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09" t="s">
        <v>56</v>
      </c>
      <c r="U42" s="109"/>
      <c r="V42" s="127">
        <v>6720</v>
      </c>
      <c r="W42" s="127"/>
      <c r="X42" s="127"/>
      <c r="Y42" s="111">
        <v>60.01</v>
      </c>
      <c r="Z42" s="111"/>
      <c r="AA42" s="111"/>
      <c r="AB42" s="101">
        <f aca="true" t="shared" si="0" ref="AB42:AB55">Y42*V42</f>
        <v>403267.2</v>
      </c>
      <c r="AC42" s="101"/>
      <c r="AD42" s="101"/>
      <c r="AE42" s="101"/>
      <c r="AF42" s="101">
        <f>Y42*1.2419</f>
        <v>74.526419</v>
      </c>
      <c r="AG42" s="101"/>
      <c r="AH42" s="101"/>
      <c r="AI42" s="101">
        <f aca="true" t="shared" si="1" ref="AI42:AI54">AF42*V42</f>
        <v>500817.53568000003</v>
      </c>
      <c r="AJ42" s="101"/>
      <c r="AK42" s="101"/>
      <c r="AL42" s="101"/>
      <c r="AM42" s="101"/>
      <c r="AN42" s="101"/>
      <c r="AO42" s="272">
        <f>Y42*1.2901</f>
        <v>77.418901</v>
      </c>
      <c r="AP42" s="273"/>
      <c r="AQ42" s="273"/>
      <c r="AR42" s="273"/>
    </row>
    <row r="43" spans="1:44" ht="12" customHeight="1">
      <c r="A43" s="26"/>
      <c r="B43" s="71"/>
      <c r="C43" s="73"/>
      <c r="D43" s="73"/>
      <c r="E43" s="108"/>
      <c r="F43" s="108"/>
      <c r="G43" s="116" t="s">
        <v>99</v>
      </c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09"/>
      <c r="U43" s="109"/>
      <c r="V43" s="111"/>
      <c r="W43" s="111"/>
      <c r="X43" s="111"/>
      <c r="Y43" s="111"/>
      <c r="Z43" s="111"/>
      <c r="AA43" s="111"/>
      <c r="AB43" s="101">
        <f t="shared" si="0"/>
        <v>0</v>
      </c>
      <c r="AC43" s="101"/>
      <c r="AD43" s="101"/>
      <c r="AE43" s="101"/>
      <c r="AF43" s="101"/>
      <c r="AG43" s="101"/>
      <c r="AH43" s="101"/>
      <c r="AI43" s="101">
        <f t="shared" si="1"/>
        <v>0</v>
      </c>
      <c r="AJ43" s="101"/>
      <c r="AK43" s="101"/>
      <c r="AL43" s="101"/>
      <c r="AM43" s="101"/>
      <c r="AN43" s="101"/>
      <c r="AP43" s="63"/>
      <c r="AR43" s="271"/>
    </row>
    <row r="44" spans="1:44" ht="12" customHeight="1">
      <c r="A44" s="26"/>
      <c r="B44" s="71" t="s">
        <v>92</v>
      </c>
      <c r="C44" s="108"/>
      <c r="D44" s="108"/>
      <c r="E44" s="108" t="s">
        <v>64</v>
      </c>
      <c r="F44" s="108"/>
      <c r="G44" s="116" t="s">
        <v>65</v>
      </c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09" t="s">
        <v>51</v>
      </c>
      <c r="U44" s="109"/>
      <c r="V44" s="111"/>
      <c r="W44" s="111"/>
      <c r="X44" s="111"/>
      <c r="Y44" s="111"/>
      <c r="Z44" s="111"/>
      <c r="AA44" s="111"/>
      <c r="AB44" s="101">
        <f t="shared" si="0"/>
        <v>0</v>
      </c>
      <c r="AC44" s="101"/>
      <c r="AD44" s="101"/>
      <c r="AE44" s="101"/>
      <c r="AF44" s="101"/>
      <c r="AG44" s="101"/>
      <c r="AH44" s="101"/>
      <c r="AI44" s="101">
        <f t="shared" si="1"/>
        <v>0</v>
      </c>
      <c r="AJ44" s="101"/>
      <c r="AK44" s="101"/>
      <c r="AL44" s="101"/>
      <c r="AM44" s="101"/>
      <c r="AN44" s="101"/>
      <c r="AP44" s="63"/>
      <c r="AR44" s="265">
        <v>120.07</v>
      </c>
    </row>
    <row r="45" spans="1:44" ht="12" customHeight="1">
      <c r="A45" s="26"/>
      <c r="B45" s="71"/>
      <c r="C45" s="108"/>
      <c r="D45" s="108"/>
      <c r="E45" s="108"/>
      <c r="F45" s="108"/>
      <c r="G45" s="116" t="s">
        <v>66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09"/>
      <c r="U45" s="109"/>
      <c r="V45" s="111"/>
      <c r="W45" s="111"/>
      <c r="X45" s="111"/>
      <c r="Y45" s="111"/>
      <c r="Z45" s="111"/>
      <c r="AA45" s="111"/>
      <c r="AB45" s="101">
        <f t="shared" si="0"/>
        <v>0</v>
      </c>
      <c r="AC45" s="101"/>
      <c r="AD45" s="101"/>
      <c r="AE45" s="101"/>
      <c r="AF45" s="101"/>
      <c r="AG45" s="101"/>
      <c r="AH45" s="101"/>
      <c r="AI45" s="101">
        <f t="shared" si="1"/>
        <v>0</v>
      </c>
      <c r="AJ45" s="101"/>
      <c r="AK45" s="101"/>
      <c r="AL45" s="101"/>
      <c r="AM45" s="101"/>
      <c r="AN45" s="101"/>
      <c r="AP45" s="63"/>
      <c r="AR45" s="265">
        <v>65</v>
      </c>
    </row>
    <row r="46" spans="1:44" ht="12" customHeight="1">
      <c r="A46" s="26"/>
      <c r="B46" s="71" t="s">
        <v>87</v>
      </c>
      <c r="C46" s="126" t="s">
        <v>93</v>
      </c>
      <c r="D46" s="126"/>
      <c r="E46" s="72"/>
      <c r="F46" s="72" t="s">
        <v>53</v>
      </c>
      <c r="G46" s="116" t="s">
        <v>95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09" t="s">
        <v>51</v>
      </c>
      <c r="U46" s="109"/>
      <c r="V46" s="113">
        <v>1729.37</v>
      </c>
      <c r="W46" s="113"/>
      <c r="X46" s="113"/>
      <c r="Y46" s="113">
        <v>26.75</v>
      </c>
      <c r="Z46" s="113"/>
      <c r="AA46" s="113"/>
      <c r="AB46" s="101">
        <f t="shared" si="0"/>
        <v>46260.6475</v>
      </c>
      <c r="AC46" s="101"/>
      <c r="AD46" s="101"/>
      <c r="AE46" s="101"/>
      <c r="AF46" s="101">
        <f>Y46*1.2419</f>
        <v>33.220825</v>
      </c>
      <c r="AG46" s="101"/>
      <c r="AH46" s="101"/>
      <c r="AI46" s="101">
        <f t="shared" si="1"/>
        <v>57451.09813024999</v>
      </c>
      <c r="AJ46" s="101"/>
      <c r="AK46" s="101"/>
      <c r="AL46" s="101"/>
      <c r="AM46" s="101"/>
      <c r="AN46" s="101"/>
      <c r="AP46" s="63"/>
      <c r="AR46" s="265">
        <v>181.5</v>
      </c>
    </row>
    <row r="47" spans="1:42" ht="12" customHeight="1">
      <c r="A47" s="26"/>
      <c r="B47" s="71"/>
      <c r="C47" s="72"/>
      <c r="D47" s="72"/>
      <c r="E47" s="72"/>
      <c r="F47" s="72"/>
      <c r="G47" s="112" t="s">
        <v>100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8"/>
      <c r="U47" s="119"/>
      <c r="V47" s="120"/>
      <c r="W47" s="121"/>
      <c r="X47" s="122"/>
      <c r="Y47" s="120"/>
      <c r="Z47" s="121"/>
      <c r="AA47" s="122"/>
      <c r="AB47" s="123"/>
      <c r="AC47" s="124"/>
      <c r="AD47" s="124"/>
      <c r="AE47" s="125"/>
      <c r="AF47" s="123"/>
      <c r="AG47" s="124"/>
      <c r="AH47" s="125"/>
      <c r="AI47" s="115">
        <f>SUM(AI42:AI46)</f>
        <v>558268.63381025</v>
      </c>
      <c r="AJ47" s="115"/>
      <c r="AK47" s="115"/>
      <c r="AL47" s="115"/>
      <c r="AM47" s="115"/>
      <c r="AN47" s="115"/>
      <c r="AP47" s="63"/>
    </row>
    <row r="48" spans="1:40" ht="12" customHeight="1">
      <c r="A48" s="26"/>
      <c r="B48" s="71" t="s">
        <v>67</v>
      </c>
      <c r="C48" s="108"/>
      <c r="D48" s="108"/>
      <c r="E48" s="108"/>
      <c r="F48" s="108"/>
      <c r="G48" s="117" t="s">
        <v>68</v>
      </c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09"/>
      <c r="U48" s="109"/>
      <c r="V48" s="111"/>
      <c r="W48" s="111"/>
      <c r="X48" s="111"/>
      <c r="Y48" s="111"/>
      <c r="Z48" s="111"/>
      <c r="AA48" s="111"/>
      <c r="AB48" s="101">
        <f t="shared" si="0"/>
        <v>0</v>
      </c>
      <c r="AC48" s="101"/>
      <c r="AD48" s="101"/>
      <c r="AE48" s="101"/>
      <c r="AF48" s="101"/>
      <c r="AG48" s="101"/>
      <c r="AH48" s="101"/>
      <c r="AI48" s="101">
        <f t="shared" si="1"/>
        <v>0</v>
      </c>
      <c r="AJ48" s="101"/>
      <c r="AK48" s="101"/>
      <c r="AL48" s="101"/>
      <c r="AM48" s="101"/>
      <c r="AN48" s="101"/>
    </row>
    <row r="49" spans="1:42" ht="12" customHeight="1">
      <c r="A49" s="26"/>
      <c r="B49" s="71" t="s">
        <v>69</v>
      </c>
      <c r="C49" s="72"/>
      <c r="D49" s="72"/>
      <c r="E49" s="72"/>
      <c r="F49" s="72" t="s">
        <v>64</v>
      </c>
      <c r="G49" s="116" t="s">
        <v>70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09" t="s">
        <v>71</v>
      </c>
      <c r="U49" s="109"/>
      <c r="V49" s="113">
        <v>4</v>
      </c>
      <c r="W49" s="113"/>
      <c r="X49" s="113"/>
      <c r="Y49" s="113">
        <v>120.07</v>
      </c>
      <c r="Z49" s="113"/>
      <c r="AA49" s="113"/>
      <c r="AB49" s="101">
        <f t="shared" si="0"/>
        <v>480.28</v>
      </c>
      <c r="AC49" s="101"/>
      <c r="AD49" s="101"/>
      <c r="AE49" s="101"/>
      <c r="AF49" s="101">
        <f>Y49*1.2419</f>
        <v>149.11493299999998</v>
      </c>
      <c r="AG49" s="101"/>
      <c r="AH49" s="101"/>
      <c r="AI49" s="101">
        <f t="shared" si="1"/>
        <v>596.4597319999999</v>
      </c>
      <c r="AJ49" s="101"/>
      <c r="AK49" s="101"/>
      <c r="AL49" s="101"/>
      <c r="AM49" s="101"/>
      <c r="AN49" s="101"/>
      <c r="AP49" s="63"/>
    </row>
    <row r="50" spans="1:42" ht="12" customHeight="1">
      <c r="A50" s="26"/>
      <c r="B50" s="71" t="s">
        <v>72</v>
      </c>
      <c r="C50" s="72"/>
      <c r="D50" s="72"/>
      <c r="E50" s="73"/>
      <c r="F50" s="72" t="s">
        <v>64</v>
      </c>
      <c r="G50" s="116" t="s">
        <v>81</v>
      </c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09" t="s">
        <v>71</v>
      </c>
      <c r="U50" s="109"/>
      <c r="V50" s="113">
        <v>3</v>
      </c>
      <c r="W50" s="113"/>
      <c r="X50" s="113"/>
      <c r="Y50" s="113">
        <v>65</v>
      </c>
      <c r="Z50" s="113"/>
      <c r="AA50" s="113"/>
      <c r="AB50" s="101">
        <f t="shared" si="0"/>
        <v>195</v>
      </c>
      <c r="AC50" s="101"/>
      <c r="AD50" s="101"/>
      <c r="AE50" s="101"/>
      <c r="AF50" s="101">
        <f>Y50*1.2419</f>
        <v>80.7235</v>
      </c>
      <c r="AG50" s="101"/>
      <c r="AH50" s="101"/>
      <c r="AI50" s="101">
        <f t="shared" si="1"/>
        <v>242.1705</v>
      </c>
      <c r="AJ50" s="101"/>
      <c r="AK50" s="101"/>
      <c r="AL50" s="101"/>
      <c r="AM50" s="101"/>
      <c r="AN50" s="101"/>
      <c r="AP50" s="63"/>
    </row>
    <row r="51" spans="1:40" ht="12" customHeight="1">
      <c r="A51" s="26"/>
      <c r="B51" s="71"/>
      <c r="C51" s="72"/>
      <c r="D51" s="72"/>
      <c r="E51" s="72"/>
      <c r="F51" s="72" t="s">
        <v>64</v>
      </c>
      <c r="G51" s="116" t="s">
        <v>82</v>
      </c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09" t="s">
        <v>56</v>
      </c>
      <c r="U51" s="109"/>
      <c r="V51" s="113">
        <v>2</v>
      </c>
      <c r="W51" s="113"/>
      <c r="X51" s="113"/>
      <c r="Y51" s="113">
        <v>181.5</v>
      </c>
      <c r="Z51" s="113"/>
      <c r="AA51" s="113"/>
      <c r="AB51" s="101">
        <f t="shared" si="0"/>
        <v>363</v>
      </c>
      <c r="AC51" s="101"/>
      <c r="AD51" s="101"/>
      <c r="AE51" s="101"/>
      <c r="AF51" s="101">
        <f>Y51*1.2419</f>
        <v>225.40485</v>
      </c>
      <c r="AG51" s="101"/>
      <c r="AH51" s="101"/>
      <c r="AI51" s="101">
        <f t="shared" si="1"/>
        <v>450.8097</v>
      </c>
      <c r="AJ51" s="101"/>
      <c r="AK51" s="101"/>
      <c r="AL51" s="101"/>
      <c r="AM51" s="101"/>
      <c r="AN51" s="101"/>
    </row>
    <row r="52" spans="1:40" ht="12" customHeight="1">
      <c r="A52" s="26"/>
      <c r="B52" s="71"/>
      <c r="C52" s="72"/>
      <c r="D52" s="72"/>
      <c r="E52" s="72"/>
      <c r="F52" s="72"/>
      <c r="G52" s="112" t="s">
        <v>100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8"/>
      <c r="U52" s="119"/>
      <c r="V52" s="120"/>
      <c r="W52" s="121"/>
      <c r="X52" s="122"/>
      <c r="Y52" s="120"/>
      <c r="Z52" s="121"/>
      <c r="AA52" s="122"/>
      <c r="AB52" s="123"/>
      <c r="AC52" s="124"/>
      <c r="AD52" s="124"/>
      <c r="AE52" s="125"/>
      <c r="AF52" s="123"/>
      <c r="AG52" s="124"/>
      <c r="AH52" s="125"/>
      <c r="AI52" s="115">
        <f>SUM(AI49:AI51)</f>
        <v>1289.439932</v>
      </c>
      <c r="AJ52" s="115"/>
      <c r="AK52" s="115"/>
      <c r="AL52" s="115"/>
      <c r="AM52" s="115"/>
      <c r="AN52" s="115"/>
    </row>
    <row r="53" spans="1:42" ht="12" customHeight="1">
      <c r="A53" s="26"/>
      <c r="B53" s="71" t="s">
        <v>73</v>
      </c>
      <c r="C53" s="72"/>
      <c r="D53" s="72"/>
      <c r="E53" s="108"/>
      <c r="F53" s="108"/>
      <c r="G53" s="117" t="s">
        <v>75</v>
      </c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09"/>
      <c r="U53" s="109"/>
      <c r="V53" s="113"/>
      <c r="W53" s="113"/>
      <c r="X53" s="113"/>
      <c r="Y53" s="113"/>
      <c r="Z53" s="113"/>
      <c r="AA53" s="113"/>
      <c r="AB53" s="101">
        <f t="shared" si="0"/>
        <v>0</v>
      </c>
      <c r="AC53" s="101"/>
      <c r="AD53" s="101"/>
      <c r="AE53" s="101"/>
      <c r="AF53" s="101"/>
      <c r="AG53" s="101"/>
      <c r="AH53" s="101"/>
      <c r="AI53" s="101">
        <f t="shared" si="1"/>
        <v>0</v>
      </c>
      <c r="AJ53" s="101"/>
      <c r="AK53" s="101"/>
      <c r="AL53" s="101"/>
      <c r="AM53" s="101"/>
      <c r="AN53" s="101"/>
      <c r="AP53" s="63"/>
    </row>
    <row r="54" spans="1:42" ht="12" customHeight="1">
      <c r="A54" s="26"/>
      <c r="B54" s="71" t="s">
        <v>74</v>
      </c>
      <c r="C54" s="72"/>
      <c r="D54" s="72" t="s">
        <v>80</v>
      </c>
      <c r="E54" s="108" t="s">
        <v>53</v>
      </c>
      <c r="F54" s="108"/>
      <c r="G54" s="116" t="s">
        <v>76</v>
      </c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09" t="s">
        <v>56</v>
      </c>
      <c r="U54" s="109"/>
      <c r="V54" s="111">
        <v>6720</v>
      </c>
      <c r="W54" s="111"/>
      <c r="X54" s="111"/>
      <c r="Y54" s="113">
        <v>0.96</v>
      </c>
      <c r="Z54" s="113"/>
      <c r="AA54" s="113"/>
      <c r="AB54" s="101">
        <f t="shared" si="0"/>
        <v>6451.2</v>
      </c>
      <c r="AC54" s="101"/>
      <c r="AD54" s="101"/>
      <c r="AE54" s="101"/>
      <c r="AF54" s="101">
        <f>Y54*1.2419</f>
        <v>1.192224</v>
      </c>
      <c r="AG54" s="101"/>
      <c r="AH54" s="101"/>
      <c r="AI54" s="101">
        <f t="shared" si="1"/>
        <v>8011.74528</v>
      </c>
      <c r="AJ54" s="101"/>
      <c r="AK54" s="101"/>
      <c r="AL54" s="101"/>
      <c r="AM54" s="101"/>
      <c r="AN54" s="101"/>
      <c r="AP54" s="63"/>
    </row>
    <row r="55" spans="1:42" ht="12" customHeight="1">
      <c r="A55" s="26"/>
      <c r="B55" s="71"/>
      <c r="C55" s="72"/>
      <c r="D55" s="72"/>
      <c r="E55" s="108"/>
      <c r="F55" s="108"/>
      <c r="G55" s="112" t="s">
        <v>100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09"/>
      <c r="U55" s="109"/>
      <c r="V55" s="113"/>
      <c r="W55" s="113"/>
      <c r="X55" s="113"/>
      <c r="Y55" s="113"/>
      <c r="Z55" s="113"/>
      <c r="AA55" s="113"/>
      <c r="AB55" s="101">
        <f t="shared" si="0"/>
        <v>0</v>
      </c>
      <c r="AC55" s="101"/>
      <c r="AD55" s="101"/>
      <c r="AE55" s="101"/>
      <c r="AF55" s="114"/>
      <c r="AG55" s="114"/>
      <c r="AH55" s="114"/>
      <c r="AI55" s="115">
        <f>SUM(AI54)</f>
        <v>8011.74528</v>
      </c>
      <c r="AJ55" s="115"/>
      <c r="AK55" s="115"/>
      <c r="AL55" s="115"/>
      <c r="AM55" s="115"/>
      <c r="AN55" s="115"/>
      <c r="AP55" s="63"/>
    </row>
    <row r="56" spans="1:42" ht="12" customHeight="1">
      <c r="A56" s="26"/>
      <c r="B56" s="71"/>
      <c r="C56" s="108"/>
      <c r="D56" s="108"/>
      <c r="E56" s="108"/>
      <c r="F56" s="108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109"/>
      <c r="U56" s="109"/>
      <c r="V56" s="110"/>
      <c r="W56" s="110"/>
      <c r="X56" s="110"/>
      <c r="Y56" s="111"/>
      <c r="Z56" s="111"/>
      <c r="AA56" s="111"/>
      <c r="AB56" s="101">
        <f>IF(T56="","",ROUND(V56*Y56,2))</f>
      </c>
      <c r="AC56" s="101"/>
      <c r="AD56" s="101"/>
      <c r="AE56" s="101"/>
      <c r="AF56" s="101">
        <f>IF(T56="","",ROUND(Y56*(1+$AJ$18),2))</f>
      </c>
      <c r="AG56" s="101"/>
      <c r="AH56" s="101"/>
      <c r="AI56" s="101">
        <f>IF(T56="","",ROUND(V56*AF56,2))</f>
      </c>
      <c r="AJ56" s="101"/>
      <c r="AK56" s="101"/>
      <c r="AL56" s="101"/>
      <c r="AM56" s="101"/>
      <c r="AN56" s="101"/>
      <c r="AP56" s="63"/>
    </row>
    <row r="57" spans="1:42" ht="12" customHeight="1">
      <c r="A57" s="26"/>
      <c r="B57" s="55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4" t="s">
        <v>37</v>
      </c>
      <c r="Y57" s="102" t="s">
        <v>38</v>
      </c>
      <c r="Z57" s="103"/>
      <c r="AA57" s="103"/>
      <c r="AB57" s="103">
        <f>SUM(AB30:AE56)</f>
        <v>457017.3275000001</v>
      </c>
      <c r="AC57" s="103"/>
      <c r="AD57" s="103"/>
      <c r="AE57" s="104"/>
      <c r="AF57" s="105" t="s">
        <v>39</v>
      </c>
      <c r="AG57" s="106"/>
      <c r="AH57" s="106"/>
      <c r="AI57" s="107">
        <f>AI47+AI52+AI55</f>
        <v>567569.81902225</v>
      </c>
      <c r="AJ57" s="107"/>
      <c r="AK57" s="107"/>
      <c r="AL57" s="107"/>
      <c r="AM57" s="107"/>
      <c r="AN57" s="107"/>
      <c r="AP57" s="63"/>
    </row>
    <row r="58" spans="1:40" ht="3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1:42" ht="2.25" customHeight="1">
      <c r="A59" s="26"/>
      <c r="B59" s="26"/>
      <c r="C59" s="26"/>
      <c r="D59" s="26"/>
      <c r="E59" s="26"/>
      <c r="F59" s="99" t="s">
        <v>94</v>
      </c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26"/>
      <c r="AP59" s="63"/>
    </row>
    <row r="60" spans="1:42" ht="3" customHeight="1">
      <c r="A60" s="26"/>
      <c r="B60" s="26"/>
      <c r="C60" s="26"/>
      <c r="D60" s="26"/>
      <c r="E60" s="26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26"/>
      <c r="AP60" s="63"/>
    </row>
    <row r="61" spans="1:40" ht="12" customHeight="1">
      <c r="A61" s="26"/>
      <c r="B61" s="26"/>
      <c r="C61" s="26"/>
      <c r="D61" s="26"/>
      <c r="E61" s="26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26"/>
    </row>
    <row r="62" spans="1:48" s="4" customFormat="1" ht="12.75">
      <c r="A62" s="26"/>
      <c r="B62" s="26"/>
      <c r="C62" s="26"/>
      <c r="D62" s="26"/>
      <c r="E62" s="26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26"/>
      <c r="AR62" s="267"/>
      <c r="AV62" s="17"/>
    </row>
    <row r="63" spans="1:48" s="4" customFormat="1" ht="12.75">
      <c r="A63" s="26"/>
      <c r="B63" s="26"/>
      <c r="C63" s="26"/>
      <c r="D63" s="26"/>
      <c r="E63" s="2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26"/>
      <c r="AR63" s="267"/>
      <c r="AV63" s="17"/>
    </row>
    <row r="64" spans="1:42" ht="17.25" customHeight="1">
      <c r="A64" s="26"/>
      <c r="B64" s="26"/>
      <c r="C64" s="26"/>
      <c r="D64" s="26"/>
      <c r="E64" s="26"/>
      <c r="F64" s="6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63"/>
      <c r="AP64" s="63"/>
    </row>
    <row r="65" spans="1:40" ht="12.75" hidden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6"/>
      <c r="AG65" s="26"/>
      <c r="AH65" s="26"/>
      <c r="AI65" s="26"/>
      <c r="AJ65" s="26"/>
      <c r="AK65" s="26"/>
      <c r="AL65" s="26"/>
      <c r="AM65" s="26"/>
      <c r="AN65" s="26"/>
    </row>
    <row r="66" spans="1:40" ht="29.25" customHeight="1">
      <c r="A66" s="26"/>
      <c r="B66" s="26"/>
      <c r="C66" s="26"/>
      <c r="D66" s="26"/>
      <c r="E66" s="26"/>
      <c r="F66" s="26"/>
      <c r="G66" s="26"/>
      <c r="H66" s="26"/>
      <c r="I66" s="26"/>
      <c r="J66" s="100" t="s">
        <v>96</v>
      </c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26"/>
      <c r="AH66" s="26"/>
      <c r="AI66" s="26"/>
      <c r="AJ66" s="26"/>
      <c r="AK66" s="26"/>
      <c r="AL66" s="26"/>
      <c r="AM66" s="26"/>
      <c r="AN66" s="26"/>
    </row>
    <row r="67" spans="1:40" ht="12" customHeight="1">
      <c r="A67" s="26"/>
      <c r="B67" s="26"/>
      <c r="C67" s="26"/>
      <c r="D67" s="26"/>
      <c r="E67" s="26"/>
      <c r="F67" s="26" t="s">
        <v>7</v>
      </c>
      <c r="G67" s="26"/>
      <c r="H67" s="26"/>
      <c r="K67" s="3"/>
      <c r="AG67" s="26"/>
      <c r="AH67" s="26"/>
      <c r="AI67" s="26"/>
      <c r="AJ67" s="26"/>
      <c r="AK67" s="26"/>
      <c r="AL67" s="26"/>
      <c r="AM67" s="26"/>
      <c r="AN67" s="26"/>
    </row>
    <row r="68" spans="1:40" ht="6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1:40" ht="28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</row>
    <row r="70" spans="1:40" ht="15.75" customHeight="1">
      <c r="A70" s="26"/>
      <c r="B70" s="26"/>
      <c r="C70" s="26"/>
      <c r="D70" s="26"/>
      <c r="E70" s="26"/>
      <c r="F70" s="65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1:40" ht="12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1:40" ht="12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1:40" ht="12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1:40" ht="12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1:40" ht="12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1:40" ht="12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40" ht="12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0" ht="12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</row>
    <row r="79" spans="1:40" ht="12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1:40" ht="12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1:40" ht="12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ht="12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1:40" ht="12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ht="12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</row>
    <row r="85" spans="1:40" ht="12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ht="12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ht="12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1:40" ht="12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ht="12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ht="12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</row>
    <row r="91" spans="1:40" ht="12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</row>
    <row r="92" spans="1:40" ht="12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</row>
    <row r="93" spans="1:40" ht="12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</row>
    <row r="94" spans="1:40" ht="12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</row>
    <row r="95" spans="1:40" ht="12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</row>
    <row r="96" spans="1:40" ht="12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</row>
    <row r="97" spans="1:40" ht="12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</row>
    <row r="98" spans="1:40" ht="12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</row>
    <row r="99" spans="1:40" ht="12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</row>
    <row r="100" spans="1:40" ht="12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</row>
    <row r="101" spans="1:40" ht="12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</row>
    <row r="102" spans="1:40" ht="12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</row>
    <row r="103" spans="1:40" ht="12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</row>
    <row r="104" spans="1:40" ht="12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</row>
    <row r="105" spans="1:40" ht="12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</row>
    <row r="106" spans="1:40" ht="12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</row>
    <row r="107" spans="1:40" ht="12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</row>
    <row r="108" spans="1:40" ht="12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</row>
    <row r="109" spans="1:40" ht="12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</row>
    <row r="110" spans="1:40" ht="12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</row>
    <row r="111" spans="1:40" ht="12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</row>
  </sheetData>
  <sheetProtection insertRows="0" selectLockedCells="1"/>
  <mergeCells count="273">
    <mergeCell ref="N2:AF3"/>
    <mergeCell ref="B5:Y5"/>
    <mergeCell ref="AE5:AN5"/>
    <mergeCell ref="B8:AD8"/>
    <mergeCell ref="AE8:AN8"/>
    <mergeCell ref="B10:J10"/>
    <mergeCell ref="B11:W11"/>
    <mergeCell ref="X11:AL11"/>
    <mergeCell ref="AM11:AN11"/>
    <mergeCell ref="B14:W14"/>
    <mergeCell ref="X14:AF14"/>
    <mergeCell ref="AG14:AN14"/>
    <mergeCell ref="K18:P19"/>
    <mergeCell ref="Q18:X19"/>
    <mergeCell ref="Y18:AI19"/>
    <mergeCell ref="AJ18:AN19"/>
    <mergeCell ref="L20:M20"/>
    <mergeCell ref="O20:P20"/>
    <mergeCell ref="W20:X20"/>
    <mergeCell ref="Y20:AN25"/>
    <mergeCell ref="L21:M21"/>
    <mergeCell ref="O21:P21"/>
    <mergeCell ref="W21:X21"/>
    <mergeCell ref="L22:M22"/>
    <mergeCell ref="O22:P22"/>
    <mergeCell ref="W22:X22"/>
    <mergeCell ref="L23:M23"/>
    <mergeCell ref="O23:P23"/>
    <mergeCell ref="W23:X23"/>
    <mergeCell ref="L24:M24"/>
    <mergeCell ref="O24:P24"/>
    <mergeCell ref="W24:X24"/>
    <mergeCell ref="L25:M25"/>
    <mergeCell ref="O25:P25"/>
    <mergeCell ref="W25:X25"/>
    <mergeCell ref="B27:B29"/>
    <mergeCell ref="G27:S29"/>
    <mergeCell ref="T27:U29"/>
    <mergeCell ref="V27:X29"/>
    <mergeCell ref="Y27:AN27"/>
    <mergeCell ref="E28:F28"/>
    <mergeCell ref="Y28:AE28"/>
    <mergeCell ref="AF28:AN28"/>
    <mergeCell ref="AP28:AR28"/>
    <mergeCell ref="Y29:AA29"/>
    <mergeCell ref="AB29:AE29"/>
    <mergeCell ref="AF29:AH29"/>
    <mergeCell ref="AI29:AN29"/>
    <mergeCell ref="C30:D30"/>
    <mergeCell ref="E30:F30"/>
    <mergeCell ref="G30:S30"/>
    <mergeCell ref="T30:U30"/>
    <mergeCell ref="V30:X30"/>
    <mergeCell ref="Y30:AA30"/>
    <mergeCell ref="AB30:AE30"/>
    <mergeCell ref="AF30:AH30"/>
    <mergeCell ref="AI30:AN30"/>
    <mergeCell ref="C31:D31"/>
    <mergeCell ref="E31:F31"/>
    <mergeCell ref="G31:S32"/>
    <mergeCell ref="T31:U31"/>
    <mergeCell ref="V31:X31"/>
    <mergeCell ref="Y31:AA31"/>
    <mergeCell ref="AB31:AE31"/>
    <mergeCell ref="AF31:AH31"/>
    <mergeCell ref="AI31:AN31"/>
    <mergeCell ref="C32:D32"/>
    <mergeCell ref="E32:F32"/>
    <mergeCell ref="T32:U32"/>
    <mergeCell ref="V32:X32"/>
    <mergeCell ref="Y32:AA32"/>
    <mergeCell ref="AB32:AE32"/>
    <mergeCell ref="AF32:AH32"/>
    <mergeCell ref="AI32:AN32"/>
    <mergeCell ref="C33:D33"/>
    <mergeCell ref="E33:F33"/>
    <mergeCell ref="G33:S33"/>
    <mergeCell ref="T33:U33"/>
    <mergeCell ref="V33:X33"/>
    <mergeCell ref="Y33:AA33"/>
    <mergeCell ref="AB33:AE33"/>
    <mergeCell ref="AF33:AH33"/>
    <mergeCell ref="AI33:AN33"/>
    <mergeCell ref="G34:S34"/>
    <mergeCell ref="T34:U34"/>
    <mergeCell ref="V34:X34"/>
    <mergeCell ref="AD34:AE34"/>
    <mergeCell ref="AF34:AH34"/>
    <mergeCell ref="AI34:AN34"/>
    <mergeCell ref="C35:D35"/>
    <mergeCell ref="E35:F35"/>
    <mergeCell ref="G35:S35"/>
    <mergeCell ref="T35:U35"/>
    <mergeCell ref="V35:X35"/>
    <mergeCell ref="Y35:AA35"/>
    <mergeCell ref="AB35:AE35"/>
    <mergeCell ref="AF35:AH35"/>
    <mergeCell ref="AI35:AN35"/>
    <mergeCell ref="C36:D36"/>
    <mergeCell ref="E36:F36"/>
    <mergeCell ref="G36:S36"/>
    <mergeCell ref="T36:U36"/>
    <mergeCell ref="V36:X36"/>
    <mergeCell ref="Y36:AA36"/>
    <mergeCell ref="AB36:AE36"/>
    <mergeCell ref="AF36:AH36"/>
    <mergeCell ref="AI36:AN36"/>
    <mergeCell ref="C37:D37"/>
    <mergeCell ref="E37:F37"/>
    <mergeCell ref="G37:S38"/>
    <mergeCell ref="T37:U37"/>
    <mergeCell ref="V37:X37"/>
    <mergeCell ref="Y37:AA37"/>
    <mergeCell ref="AB37:AE37"/>
    <mergeCell ref="AF37:AH37"/>
    <mergeCell ref="AI37:AN37"/>
    <mergeCell ref="T38:U38"/>
    <mergeCell ref="V38:X38"/>
    <mergeCell ref="Y38:AA38"/>
    <mergeCell ref="AB38:AE38"/>
    <mergeCell ref="AF38:AH38"/>
    <mergeCell ref="AI38:AN38"/>
    <mergeCell ref="C39:D39"/>
    <mergeCell ref="E39:F39"/>
    <mergeCell ref="G39:S39"/>
    <mergeCell ref="T39:U39"/>
    <mergeCell ref="V39:X39"/>
    <mergeCell ref="Y39:AA39"/>
    <mergeCell ref="AB39:AE39"/>
    <mergeCell ref="AF39:AH39"/>
    <mergeCell ref="AI39:AN39"/>
    <mergeCell ref="G40:S40"/>
    <mergeCell ref="T40:U40"/>
    <mergeCell ref="V40:X40"/>
    <mergeCell ref="Y40:AA40"/>
    <mergeCell ref="AB40:AE40"/>
    <mergeCell ref="AF40:AH40"/>
    <mergeCell ref="AI40:AN40"/>
    <mergeCell ref="C41:D41"/>
    <mergeCell ref="E41:F41"/>
    <mergeCell ref="G41:S41"/>
    <mergeCell ref="T41:U41"/>
    <mergeCell ref="V41:X41"/>
    <mergeCell ref="Y41:AA41"/>
    <mergeCell ref="AB41:AE41"/>
    <mergeCell ref="AF41:AH41"/>
    <mergeCell ref="AI41:AN41"/>
    <mergeCell ref="C42:D42"/>
    <mergeCell ref="E42:F42"/>
    <mergeCell ref="G42:S42"/>
    <mergeCell ref="T42:U42"/>
    <mergeCell ref="V42:X42"/>
    <mergeCell ref="Y42:AA42"/>
    <mergeCell ref="AB42:AE42"/>
    <mergeCell ref="AF42:AH42"/>
    <mergeCell ref="AI42:AN42"/>
    <mergeCell ref="AO42:AR42"/>
    <mergeCell ref="E43:F43"/>
    <mergeCell ref="G43:S43"/>
    <mergeCell ref="T43:U43"/>
    <mergeCell ref="V43:X43"/>
    <mergeCell ref="Y43:AA43"/>
    <mergeCell ref="AB43:AE43"/>
    <mergeCell ref="AF43:AH43"/>
    <mergeCell ref="AI43:AN43"/>
    <mergeCell ref="C44:D44"/>
    <mergeCell ref="E44:F44"/>
    <mergeCell ref="G44:S44"/>
    <mergeCell ref="T44:U44"/>
    <mergeCell ref="V44:X44"/>
    <mergeCell ref="Y44:AA44"/>
    <mergeCell ref="AB44:AE44"/>
    <mergeCell ref="AF44:AH44"/>
    <mergeCell ref="AI44:AN44"/>
    <mergeCell ref="C45:D45"/>
    <mergeCell ref="E45:F45"/>
    <mergeCell ref="G45:S45"/>
    <mergeCell ref="T45:U45"/>
    <mergeCell ref="V45:X45"/>
    <mergeCell ref="Y45:AA45"/>
    <mergeCell ref="AB45:AE45"/>
    <mergeCell ref="AF45:AH45"/>
    <mergeCell ref="AI45:AN45"/>
    <mergeCell ref="C46:D46"/>
    <mergeCell ref="G46:S46"/>
    <mergeCell ref="T46:U46"/>
    <mergeCell ref="V46:X46"/>
    <mergeCell ref="Y46:AA46"/>
    <mergeCell ref="AB46:AE46"/>
    <mergeCell ref="AF46:AH46"/>
    <mergeCell ref="AI46:AN46"/>
    <mergeCell ref="G47:S47"/>
    <mergeCell ref="T47:U47"/>
    <mergeCell ref="V47:X47"/>
    <mergeCell ref="Y47:AA47"/>
    <mergeCell ref="AB47:AE47"/>
    <mergeCell ref="AF47:AH47"/>
    <mergeCell ref="AI47:AN47"/>
    <mergeCell ref="C48:D48"/>
    <mergeCell ref="E48:F48"/>
    <mergeCell ref="G48:S48"/>
    <mergeCell ref="T48:U48"/>
    <mergeCell ref="V48:X48"/>
    <mergeCell ref="Y48:AA48"/>
    <mergeCell ref="AB48:AE48"/>
    <mergeCell ref="AF48:AH48"/>
    <mergeCell ref="AI48:AN48"/>
    <mergeCell ref="G49:S49"/>
    <mergeCell ref="T49:U49"/>
    <mergeCell ref="V49:X49"/>
    <mergeCell ref="Y49:AA49"/>
    <mergeCell ref="AB49:AE49"/>
    <mergeCell ref="AF49:AH49"/>
    <mergeCell ref="AI49:AN49"/>
    <mergeCell ref="G50:S50"/>
    <mergeCell ref="T50:U50"/>
    <mergeCell ref="V50:X50"/>
    <mergeCell ref="Y50:AA50"/>
    <mergeCell ref="AB50:AE50"/>
    <mergeCell ref="AF50:AH50"/>
    <mergeCell ref="G51:S51"/>
    <mergeCell ref="T51:U51"/>
    <mergeCell ref="V51:X51"/>
    <mergeCell ref="Y51:AA51"/>
    <mergeCell ref="AB51:AE51"/>
    <mergeCell ref="AF51:AH51"/>
    <mergeCell ref="T52:U52"/>
    <mergeCell ref="V52:X52"/>
    <mergeCell ref="Y52:AA52"/>
    <mergeCell ref="AB52:AE52"/>
    <mergeCell ref="AF52:AH52"/>
    <mergeCell ref="AI50:AN50"/>
    <mergeCell ref="AI51:AN51"/>
    <mergeCell ref="AI52:AN52"/>
    <mergeCell ref="E53:F53"/>
    <mergeCell ref="G53:S53"/>
    <mergeCell ref="T53:U53"/>
    <mergeCell ref="V53:X53"/>
    <mergeCell ref="Y53:AA53"/>
    <mergeCell ref="AB53:AE53"/>
    <mergeCell ref="AF53:AH53"/>
    <mergeCell ref="AI53:AN53"/>
    <mergeCell ref="G52:S52"/>
    <mergeCell ref="E54:F54"/>
    <mergeCell ref="G54:S54"/>
    <mergeCell ref="T54:U54"/>
    <mergeCell ref="V54:X54"/>
    <mergeCell ref="Y54:AA54"/>
    <mergeCell ref="AB54:AE54"/>
    <mergeCell ref="AF54:AH54"/>
    <mergeCell ref="AI54:AN54"/>
    <mergeCell ref="E55:F55"/>
    <mergeCell ref="G55:S55"/>
    <mergeCell ref="T55:U55"/>
    <mergeCell ref="V55:X55"/>
    <mergeCell ref="Y55:AA55"/>
    <mergeCell ref="AB55:AE55"/>
    <mergeCell ref="AF55:AH55"/>
    <mergeCell ref="AI55:AN55"/>
    <mergeCell ref="C56:D56"/>
    <mergeCell ref="E56:F56"/>
    <mergeCell ref="T56:U56"/>
    <mergeCell ref="V56:X56"/>
    <mergeCell ref="Y56:AA56"/>
    <mergeCell ref="AB56:AE56"/>
    <mergeCell ref="F59:AM62"/>
    <mergeCell ref="J66:AF66"/>
    <mergeCell ref="AF56:AH56"/>
    <mergeCell ref="AI56:AN56"/>
    <mergeCell ref="Y57:AA57"/>
    <mergeCell ref="AB57:AE57"/>
    <mergeCell ref="AF57:AH57"/>
    <mergeCell ref="AI57:AN57"/>
  </mergeCells>
  <printOptions/>
  <pageMargins left="1.02" right="0.07874015748031496" top="0.26" bottom="0.1968503937007874" header="1.19" footer="0.07874015748031496"/>
  <pageSetup horizontalDpi="300" verticalDpi="300" orientation="landscape" paperSize="9" scale="75" r:id="rId2"/>
  <headerFooter alignWithMargins="0">
    <oddFooter>&amp;L&amp;8&amp;P / &amp;N&amp;R&amp;8&amp;F  /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9"/>
  <sheetViews>
    <sheetView tabSelected="1" zoomScalePageLayoutView="0" workbookViewId="0" topLeftCell="A28">
      <selection activeCell="U47" sqref="U47"/>
    </sheetView>
  </sheetViews>
  <sheetFormatPr defaultColWidth="9.140625" defaultRowHeight="12.75"/>
  <cols>
    <col min="3" max="3" width="9.00390625" style="0" customWidth="1"/>
    <col min="4" max="4" width="6.28125" style="0" hidden="1" customWidth="1"/>
    <col min="5" max="5" width="9.140625" style="0" hidden="1" customWidth="1"/>
    <col min="9" max="9" width="0.5625" style="0" customWidth="1"/>
    <col min="10" max="10" width="0.13671875" style="0" hidden="1" customWidth="1"/>
    <col min="11" max="11" width="9.140625" style="0" hidden="1" customWidth="1"/>
    <col min="14" max="14" width="3.28125" style="0" customWidth="1"/>
    <col min="15" max="15" width="7.7109375" style="0" hidden="1" customWidth="1"/>
    <col min="16" max="16" width="9.140625" style="0" hidden="1" customWidth="1"/>
    <col min="19" max="19" width="4.57421875" style="0" customWidth="1"/>
    <col min="21" max="21" width="11.7109375" style="0" customWidth="1"/>
    <col min="22" max="22" width="9.140625" style="0" hidden="1" customWidth="1"/>
    <col min="23" max="23" width="8.140625" style="0" customWidth="1"/>
    <col min="25" max="25" width="4.00390625" style="0" customWidth="1"/>
    <col min="26" max="26" width="8.00390625" style="0" customWidth="1"/>
    <col min="28" max="28" width="1.8515625" style="0" customWidth="1"/>
    <col min="31" max="31" width="0.85546875" style="0" customWidth="1"/>
    <col min="33" max="33" width="6.28125" style="0" customWidth="1"/>
    <col min="34" max="34" width="9.140625" style="0" hidden="1" customWidth="1"/>
    <col min="37" max="37" width="2.8515625" style="0" customWidth="1"/>
  </cols>
  <sheetData>
    <row r="1" spans="1:37" ht="12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</row>
    <row r="2" spans="1:37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</row>
    <row r="3" spans="1:37" ht="12.75">
      <c r="A3" s="79"/>
      <c r="B3" s="79"/>
      <c r="C3" s="79"/>
      <c r="D3" s="79"/>
      <c r="E3" s="79"/>
      <c r="F3" s="79"/>
      <c r="G3" s="79"/>
      <c r="H3" s="79"/>
      <c r="I3" s="79" t="s">
        <v>103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262" t="s">
        <v>104</v>
      </c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79"/>
      <c r="AK3" s="79"/>
    </row>
    <row r="4" spans="1:37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</row>
    <row r="5" spans="1:37" ht="12.75">
      <c r="A5" s="79" t="s">
        <v>105</v>
      </c>
      <c r="B5" s="79"/>
      <c r="C5" s="79"/>
      <c r="D5" s="79"/>
      <c r="E5" s="79"/>
      <c r="F5" s="79"/>
      <c r="G5" s="79"/>
      <c r="H5" s="80" t="s">
        <v>106</v>
      </c>
      <c r="I5" s="79"/>
      <c r="J5" s="79"/>
      <c r="K5" s="79"/>
      <c r="L5" s="79"/>
      <c r="M5" s="79"/>
      <c r="N5" s="81"/>
      <c r="O5" s="79"/>
      <c r="P5" s="80" t="s">
        <v>107</v>
      </c>
      <c r="Q5" s="82"/>
      <c r="R5" s="82"/>
      <c r="S5" s="81"/>
      <c r="T5" s="79"/>
      <c r="U5" s="80" t="s">
        <v>108</v>
      </c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1"/>
    </row>
    <row r="6" spans="1:37" ht="12.75">
      <c r="A6" s="83" t="s">
        <v>109</v>
      </c>
      <c r="B6" s="263" t="s">
        <v>110</v>
      </c>
      <c r="C6" s="255"/>
      <c r="D6" s="79"/>
      <c r="E6" s="83"/>
      <c r="F6" s="79" t="s">
        <v>111</v>
      </c>
      <c r="G6" s="79"/>
      <c r="H6" s="259"/>
      <c r="I6" s="210"/>
      <c r="J6" s="210"/>
      <c r="K6" s="210"/>
      <c r="L6" s="210"/>
      <c r="M6" s="210"/>
      <c r="N6" s="260"/>
      <c r="O6" s="79"/>
      <c r="P6" s="259" t="s">
        <v>112</v>
      </c>
      <c r="Q6" s="210"/>
      <c r="R6" s="210"/>
      <c r="S6" s="260"/>
      <c r="T6" s="79"/>
      <c r="U6" s="259" t="s">
        <v>113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85"/>
    </row>
    <row r="7" spans="1:37" ht="12.75">
      <c r="A7" s="82"/>
      <c r="B7" s="86"/>
      <c r="C7" s="84"/>
      <c r="D7" s="79"/>
      <c r="E7" s="82"/>
      <c r="F7" s="79"/>
      <c r="G7" s="79"/>
      <c r="H7" s="82"/>
      <c r="I7" s="82"/>
      <c r="J7" s="82"/>
      <c r="K7" s="82"/>
      <c r="L7" s="82"/>
      <c r="M7" s="82"/>
      <c r="N7" s="82"/>
      <c r="O7" s="79"/>
      <c r="P7" s="82"/>
      <c r="Q7" s="82"/>
      <c r="R7" s="82"/>
      <c r="S7" s="82"/>
      <c r="T7" s="79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9"/>
    </row>
    <row r="8" spans="1:37" ht="12.75">
      <c r="A8" s="80" t="s">
        <v>114</v>
      </c>
      <c r="B8" s="79"/>
      <c r="C8" s="79"/>
      <c r="D8" s="79"/>
      <c r="E8" s="79"/>
      <c r="F8" s="79"/>
      <c r="G8" s="79"/>
      <c r="H8" s="79"/>
      <c r="I8" s="80"/>
      <c r="J8" s="80" t="s">
        <v>115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82"/>
      <c r="V8" s="82"/>
      <c r="W8" s="79"/>
      <c r="X8" s="79"/>
      <c r="Y8" s="81"/>
      <c r="Z8" s="79"/>
      <c r="AA8" s="80" t="s">
        <v>116</v>
      </c>
      <c r="AB8" s="79"/>
      <c r="AC8" s="79"/>
      <c r="AD8" s="79"/>
      <c r="AE8" s="79"/>
      <c r="AF8" s="87"/>
      <c r="AG8" s="80" t="s">
        <v>117</v>
      </c>
      <c r="AH8" s="79"/>
      <c r="AI8" s="79"/>
      <c r="AJ8" s="82"/>
      <c r="AK8" s="81"/>
    </row>
    <row r="9" spans="1:37" ht="12.75">
      <c r="A9" s="88" t="s">
        <v>118</v>
      </c>
      <c r="B9" s="89"/>
      <c r="C9" s="89"/>
      <c r="D9" s="89"/>
      <c r="E9" s="89"/>
      <c r="F9" s="89"/>
      <c r="G9" s="89"/>
      <c r="H9" s="85"/>
      <c r="I9" s="80"/>
      <c r="J9" s="259" t="s">
        <v>119</v>
      </c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60"/>
      <c r="Z9" s="79"/>
      <c r="AA9" s="264">
        <v>585000</v>
      </c>
      <c r="AB9" s="210"/>
      <c r="AC9" s="210"/>
      <c r="AD9" s="210"/>
      <c r="AE9" s="260"/>
      <c r="AF9" s="87"/>
      <c r="AG9" s="259"/>
      <c r="AH9" s="210"/>
      <c r="AI9" s="210"/>
      <c r="AJ9" s="210"/>
      <c r="AK9" s="260"/>
    </row>
    <row r="10" spans="1:37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82"/>
      <c r="AK10" s="79"/>
    </row>
    <row r="11" spans="1:37" ht="12.75">
      <c r="A11" s="80" t="s">
        <v>120</v>
      </c>
      <c r="B11" s="79"/>
      <c r="C11" s="79"/>
      <c r="D11" s="79"/>
      <c r="E11" s="79"/>
      <c r="F11" s="255" t="s">
        <v>121</v>
      </c>
      <c r="G11" s="255"/>
      <c r="H11" s="255"/>
      <c r="I11" s="255"/>
      <c r="J11" s="255"/>
      <c r="K11" s="255"/>
      <c r="L11" s="255"/>
      <c r="M11" s="255"/>
      <c r="N11" s="255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82"/>
      <c r="AK11" s="81"/>
    </row>
    <row r="12" spans="1:37" ht="12.7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2"/>
      <c r="AK12" s="79"/>
    </row>
    <row r="13" spans="1:37" ht="12.75">
      <c r="A13" s="80" t="s">
        <v>122</v>
      </c>
      <c r="B13" s="82"/>
      <c r="C13" s="90"/>
      <c r="D13" s="90"/>
      <c r="E13" s="90"/>
      <c r="F13" s="90"/>
      <c r="G13" s="256" t="s">
        <v>112</v>
      </c>
      <c r="H13" s="256"/>
      <c r="I13" s="256"/>
      <c r="J13" s="256"/>
      <c r="K13" s="256"/>
      <c r="L13" s="256"/>
      <c r="M13" s="256"/>
      <c r="N13" s="256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1"/>
    </row>
    <row r="14" spans="1:37" ht="12.75">
      <c r="A14" s="257"/>
      <c r="B14" s="211"/>
      <c r="C14" s="211"/>
      <c r="D14" s="211"/>
      <c r="E14" s="258"/>
      <c r="F14" s="217" t="s">
        <v>123</v>
      </c>
      <c r="G14" s="218"/>
      <c r="H14" s="218"/>
      <c r="I14" s="218"/>
      <c r="J14" s="218"/>
      <c r="K14" s="219"/>
      <c r="L14" s="91" t="s">
        <v>124</v>
      </c>
      <c r="M14" s="254" t="s">
        <v>125</v>
      </c>
      <c r="N14" s="254"/>
      <c r="O14" s="254"/>
      <c r="P14" s="254"/>
      <c r="Q14" s="208" t="s">
        <v>126</v>
      </c>
      <c r="R14" s="208"/>
      <c r="S14" s="208"/>
      <c r="T14" s="208" t="s">
        <v>127</v>
      </c>
      <c r="U14" s="208"/>
      <c r="V14" s="208"/>
      <c r="W14" s="208" t="s">
        <v>128</v>
      </c>
      <c r="X14" s="208"/>
      <c r="Y14" s="208"/>
      <c r="Z14" s="208" t="s">
        <v>129</v>
      </c>
      <c r="AA14" s="208"/>
      <c r="AB14" s="208"/>
      <c r="AC14" s="208" t="s">
        <v>130</v>
      </c>
      <c r="AD14" s="208"/>
      <c r="AE14" s="208"/>
      <c r="AF14" s="208" t="s">
        <v>131</v>
      </c>
      <c r="AG14" s="208"/>
      <c r="AH14" s="208"/>
      <c r="AI14" s="208" t="s">
        <v>132</v>
      </c>
      <c r="AJ14" s="208"/>
      <c r="AK14" s="208"/>
    </row>
    <row r="15" spans="1:37" ht="12.75">
      <c r="A15" s="259"/>
      <c r="B15" s="210"/>
      <c r="C15" s="210"/>
      <c r="D15" s="210"/>
      <c r="E15" s="260"/>
      <c r="F15" s="220"/>
      <c r="G15" s="221"/>
      <c r="H15" s="221"/>
      <c r="I15" s="221"/>
      <c r="J15" s="221"/>
      <c r="K15" s="222"/>
      <c r="L15" s="93" t="s">
        <v>133</v>
      </c>
      <c r="M15" s="261" t="s">
        <v>134</v>
      </c>
      <c r="N15" s="261"/>
      <c r="O15" s="261"/>
      <c r="P15" s="261"/>
      <c r="Q15" s="92" t="s">
        <v>133</v>
      </c>
      <c r="R15" s="208" t="s">
        <v>134</v>
      </c>
      <c r="S15" s="208"/>
      <c r="T15" s="92" t="s">
        <v>133</v>
      </c>
      <c r="U15" s="208" t="s">
        <v>134</v>
      </c>
      <c r="V15" s="208"/>
      <c r="W15" s="92" t="s">
        <v>133</v>
      </c>
      <c r="X15" s="208" t="s">
        <v>134</v>
      </c>
      <c r="Y15" s="208"/>
      <c r="Z15" s="92" t="s">
        <v>133</v>
      </c>
      <c r="AA15" s="208" t="s">
        <v>134</v>
      </c>
      <c r="AB15" s="208"/>
      <c r="AC15" s="91" t="s">
        <v>133</v>
      </c>
      <c r="AD15" s="254" t="s">
        <v>134</v>
      </c>
      <c r="AE15" s="254"/>
      <c r="AF15" s="91" t="s">
        <v>133</v>
      </c>
      <c r="AG15" s="254" t="s">
        <v>134</v>
      </c>
      <c r="AH15" s="254"/>
      <c r="AI15" s="91" t="s">
        <v>133</v>
      </c>
      <c r="AJ15" s="254" t="s">
        <v>134</v>
      </c>
      <c r="AK15" s="254"/>
    </row>
    <row r="16" spans="1:37" ht="12.75">
      <c r="A16" s="253" t="s">
        <v>135</v>
      </c>
      <c r="B16" s="253"/>
      <c r="C16" s="253"/>
      <c r="D16" s="253"/>
      <c r="E16" s="253"/>
      <c r="F16" s="236" t="s">
        <v>136</v>
      </c>
      <c r="G16" s="237"/>
      <c r="H16" s="237"/>
      <c r="I16" s="237"/>
      <c r="J16" s="237"/>
      <c r="K16" s="238"/>
      <c r="L16" s="83">
        <v>100</v>
      </c>
      <c r="M16" s="250"/>
      <c r="N16" s="251"/>
      <c r="O16" s="251"/>
      <c r="P16" s="252"/>
      <c r="Q16" s="83"/>
      <c r="R16" s="239"/>
      <c r="S16" s="239"/>
      <c r="T16" s="83"/>
      <c r="U16" s="239"/>
      <c r="V16" s="239"/>
      <c r="W16" s="83"/>
      <c r="X16" s="239"/>
      <c r="Y16" s="239"/>
      <c r="Z16" s="94"/>
      <c r="AA16" s="239"/>
      <c r="AB16" s="239"/>
      <c r="AC16" s="83"/>
      <c r="AD16" s="208"/>
      <c r="AE16" s="208"/>
      <c r="AF16" s="83"/>
      <c r="AG16" s="208"/>
      <c r="AH16" s="208"/>
      <c r="AI16" s="83"/>
      <c r="AJ16" s="208"/>
      <c r="AK16" s="208"/>
    </row>
    <row r="17" spans="1:37" ht="12.75">
      <c r="A17" s="253"/>
      <c r="B17" s="253"/>
      <c r="C17" s="253"/>
      <c r="D17" s="253"/>
      <c r="E17" s="253"/>
      <c r="F17" s="236" t="s">
        <v>58</v>
      </c>
      <c r="G17" s="237"/>
      <c r="H17" s="237"/>
      <c r="I17" s="237"/>
      <c r="J17" s="237"/>
      <c r="K17" s="238"/>
      <c r="L17" s="83">
        <v>100</v>
      </c>
      <c r="M17" s="250"/>
      <c r="N17" s="251"/>
      <c r="O17" s="251"/>
      <c r="P17" s="252"/>
      <c r="Q17" s="83"/>
      <c r="R17" s="239"/>
      <c r="S17" s="239"/>
      <c r="T17" s="83"/>
      <c r="U17" s="239"/>
      <c r="V17" s="239"/>
      <c r="W17" s="83"/>
      <c r="X17" s="239"/>
      <c r="Y17" s="239"/>
      <c r="Z17" s="94"/>
      <c r="AA17" s="239"/>
      <c r="AB17" s="239"/>
      <c r="AC17" s="83"/>
      <c r="AD17" s="208"/>
      <c r="AE17" s="208"/>
      <c r="AF17" s="83"/>
      <c r="AG17" s="208"/>
      <c r="AH17" s="208"/>
      <c r="AI17" s="83"/>
      <c r="AJ17" s="208"/>
      <c r="AK17" s="208"/>
    </row>
    <row r="18" spans="1:37" ht="12.75">
      <c r="A18" s="253"/>
      <c r="B18" s="253"/>
      <c r="C18" s="253"/>
      <c r="D18" s="253"/>
      <c r="E18" s="253"/>
      <c r="F18" s="229" t="s">
        <v>63</v>
      </c>
      <c r="G18" s="230"/>
      <c r="H18" s="230"/>
      <c r="I18" s="230"/>
      <c r="J18" s="230"/>
      <c r="K18" s="231"/>
      <c r="L18" s="83">
        <v>100</v>
      </c>
      <c r="M18" s="250">
        <f>'PLANILHA ATUALIZADA 042014 (2)'!$AI$47</f>
        <v>558268.63381025</v>
      </c>
      <c r="N18" s="251"/>
      <c r="O18" s="251"/>
      <c r="P18" s="252"/>
      <c r="Q18" s="83"/>
      <c r="R18" s="226">
        <f>M18/3</f>
        <v>186089.54460341667</v>
      </c>
      <c r="S18" s="228"/>
      <c r="T18" s="83"/>
      <c r="U18" s="226">
        <f>R18</f>
        <v>186089.54460341667</v>
      </c>
      <c r="V18" s="228"/>
      <c r="W18" s="83"/>
      <c r="X18" s="226">
        <v>96364.24</v>
      </c>
      <c r="Y18" s="228"/>
      <c r="Z18" s="94"/>
      <c r="AA18" s="239"/>
      <c r="AB18" s="239"/>
      <c r="AC18" s="83"/>
      <c r="AD18" s="208"/>
      <c r="AE18" s="208"/>
      <c r="AF18" s="83"/>
      <c r="AG18" s="208"/>
      <c r="AH18" s="208"/>
      <c r="AI18" s="83"/>
      <c r="AJ18" s="208"/>
      <c r="AK18" s="208"/>
    </row>
    <row r="19" spans="1:37" ht="12.75">
      <c r="A19" s="253"/>
      <c r="B19" s="253"/>
      <c r="C19" s="253"/>
      <c r="D19" s="253"/>
      <c r="E19" s="253"/>
      <c r="F19" s="229" t="s">
        <v>68</v>
      </c>
      <c r="G19" s="230"/>
      <c r="H19" s="230"/>
      <c r="I19" s="230"/>
      <c r="J19" s="230"/>
      <c r="K19" s="231"/>
      <c r="L19" s="83">
        <v>100</v>
      </c>
      <c r="M19" s="250">
        <f>'PLANILHA ATUALIZADA 042014 (2)'!$AI$52</f>
        <v>1289.439932</v>
      </c>
      <c r="N19" s="251"/>
      <c r="O19" s="251"/>
      <c r="P19" s="252"/>
      <c r="Q19" s="83"/>
      <c r="R19" s="226"/>
      <c r="S19" s="228"/>
      <c r="T19" s="83"/>
      <c r="U19" s="226"/>
      <c r="V19" s="228"/>
      <c r="W19" s="83"/>
      <c r="X19" s="226">
        <f>M19</f>
        <v>1289.439932</v>
      </c>
      <c r="Y19" s="228"/>
      <c r="Z19" s="94"/>
      <c r="AA19" s="239"/>
      <c r="AB19" s="239"/>
      <c r="AC19" s="83"/>
      <c r="AD19" s="208"/>
      <c r="AE19" s="208"/>
      <c r="AF19" s="83"/>
      <c r="AG19" s="208"/>
      <c r="AH19" s="208"/>
      <c r="AI19" s="83"/>
      <c r="AJ19" s="208"/>
      <c r="AK19" s="208"/>
    </row>
    <row r="20" spans="1:37" ht="12.75">
      <c r="A20" s="253"/>
      <c r="B20" s="253"/>
      <c r="C20" s="253"/>
      <c r="D20" s="253"/>
      <c r="E20" s="253"/>
      <c r="F20" s="229" t="s">
        <v>101</v>
      </c>
      <c r="G20" s="230"/>
      <c r="H20" s="230"/>
      <c r="I20" s="230"/>
      <c r="J20" s="230"/>
      <c r="K20" s="231"/>
      <c r="L20" s="83">
        <v>100</v>
      </c>
      <c r="M20" s="250">
        <f>'PLANILHA ATUALIZADA 042014 (2)'!$AI$55</f>
        <v>8011.74528</v>
      </c>
      <c r="N20" s="251"/>
      <c r="O20" s="251"/>
      <c r="P20" s="252"/>
      <c r="Q20" s="83"/>
      <c r="R20" s="226"/>
      <c r="S20" s="228"/>
      <c r="T20" s="83"/>
      <c r="U20" s="226"/>
      <c r="V20" s="228"/>
      <c r="W20" s="83"/>
      <c r="X20" s="226">
        <f>M20</f>
        <v>8011.74528</v>
      </c>
      <c r="Y20" s="228"/>
      <c r="Z20" s="94"/>
      <c r="AA20" s="239"/>
      <c r="AB20" s="239"/>
      <c r="AC20" s="83"/>
      <c r="AD20" s="208"/>
      <c r="AE20" s="208"/>
      <c r="AF20" s="83"/>
      <c r="AG20" s="208"/>
      <c r="AH20" s="208"/>
      <c r="AI20" s="83"/>
      <c r="AJ20" s="208"/>
      <c r="AK20" s="208"/>
    </row>
    <row r="21" spans="1:37" ht="12.75">
      <c r="A21" s="253"/>
      <c r="B21" s="253"/>
      <c r="C21" s="253"/>
      <c r="D21" s="253"/>
      <c r="E21" s="253"/>
      <c r="F21" s="229"/>
      <c r="G21" s="230"/>
      <c r="H21" s="230"/>
      <c r="I21" s="230"/>
      <c r="J21" s="230"/>
      <c r="K21" s="231"/>
      <c r="L21" s="83">
        <v>100</v>
      </c>
      <c r="M21" s="250"/>
      <c r="N21" s="251"/>
      <c r="O21" s="251"/>
      <c r="P21" s="252"/>
      <c r="Q21" s="83"/>
      <c r="R21" s="226"/>
      <c r="S21" s="228"/>
      <c r="T21" s="83"/>
      <c r="U21" s="226"/>
      <c r="V21" s="228"/>
      <c r="W21" s="83"/>
      <c r="X21" s="226"/>
      <c r="Y21" s="228"/>
      <c r="Z21" s="94"/>
      <c r="AA21" s="239"/>
      <c r="AB21" s="239"/>
      <c r="AC21" s="83"/>
      <c r="AD21" s="208"/>
      <c r="AE21" s="208"/>
      <c r="AF21" s="83"/>
      <c r="AG21" s="208"/>
      <c r="AH21" s="208"/>
      <c r="AI21" s="83"/>
      <c r="AJ21" s="208"/>
      <c r="AK21" s="208"/>
    </row>
    <row r="22" spans="1:37" ht="12.75">
      <c r="A22" s="253"/>
      <c r="B22" s="253"/>
      <c r="C22" s="253"/>
      <c r="D22" s="253"/>
      <c r="E22" s="253"/>
      <c r="F22" s="229"/>
      <c r="G22" s="230"/>
      <c r="H22" s="230"/>
      <c r="I22" s="230"/>
      <c r="J22" s="230"/>
      <c r="K22" s="231"/>
      <c r="L22" s="83">
        <v>100</v>
      </c>
      <c r="M22" s="250"/>
      <c r="N22" s="251"/>
      <c r="O22" s="251"/>
      <c r="P22" s="252"/>
      <c r="Q22" s="83"/>
      <c r="R22" s="226"/>
      <c r="S22" s="228"/>
      <c r="T22" s="83"/>
      <c r="U22" s="226"/>
      <c r="V22" s="228"/>
      <c r="W22" s="83"/>
      <c r="X22" s="226"/>
      <c r="Y22" s="228"/>
      <c r="Z22" s="94"/>
      <c r="AA22" s="239"/>
      <c r="AB22" s="239"/>
      <c r="AC22" s="83"/>
      <c r="AD22" s="208"/>
      <c r="AE22" s="208"/>
      <c r="AF22" s="83"/>
      <c r="AG22" s="208"/>
      <c r="AH22" s="208"/>
      <c r="AI22" s="83"/>
      <c r="AJ22" s="208"/>
      <c r="AK22" s="208"/>
    </row>
    <row r="23" spans="1:37" ht="12.75">
      <c r="A23" s="253"/>
      <c r="B23" s="253"/>
      <c r="C23" s="253"/>
      <c r="D23" s="253"/>
      <c r="E23" s="253"/>
      <c r="F23" s="229"/>
      <c r="G23" s="230"/>
      <c r="H23" s="230"/>
      <c r="I23" s="230"/>
      <c r="J23" s="230"/>
      <c r="K23" s="231"/>
      <c r="L23" s="83">
        <v>100</v>
      </c>
      <c r="M23" s="250"/>
      <c r="N23" s="251"/>
      <c r="O23" s="251"/>
      <c r="P23" s="252"/>
      <c r="Q23" s="83"/>
      <c r="R23" s="226"/>
      <c r="S23" s="228"/>
      <c r="T23" s="83"/>
      <c r="U23" s="226"/>
      <c r="V23" s="228"/>
      <c r="W23" s="83"/>
      <c r="X23" s="226"/>
      <c r="Y23" s="228"/>
      <c r="Z23" s="94"/>
      <c r="AA23" s="239"/>
      <c r="AB23" s="239"/>
      <c r="AC23" s="83"/>
      <c r="AD23" s="208"/>
      <c r="AE23" s="208"/>
      <c r="AF23" s="83"/>
      <c r="AG23" s="208"/>
      <c r="AH23" s="208"/>
      <c r="AI23" s="83"/>
      <c r="AJ23" s="208"/>
      <c r="AK23" s="208"/>
    </row>
    <row r="24" spans="1:37" ht="12.75">
      <c r="A24" s="253"/>
      <c r="B24" s="253"/>
      <c r="C24" s="253"/>
      <c r="D24" s="253"/>
      <c r="E24" s="253"/>
      <c r="F24" s="229"/>
      <c r="G24" s="230"/>
      <c r="H24" s="230"/>
      <c r="I24" s="230"/>
      <c r="J24" s="230"/>
      <c r="K24" s="231"/>
      <c r="L24" s="83">
        <v>100</v>
      </c>
      <c r="M24" s="250"/>
      <c r="N24" s="251"/>
      <c r="O24" s="251"/>
      <c r="P24" s="252"/>
      <c r="Q24" s="83"/>
      <c r="R24" s="226"/>
      <c r="S24" s="228"/>
      <c r="T24" s="83"/>
      <c r="U24" s="226"/>
      <c r="V24" s="228"/>
      <c r="W24" s="83"/>
      <c r="X24" s="226"/>
      <c r="Y24" s="228"/>
      <c r="Z24" s="94"/>
      <c r="AA24" s="239"/>
      <c r="AB24" s="239"/>
      <c r="AC24" s="83"/>
      <c r="AD24" s="208"/>
      <c r="AE24" s="208"/>
      <c r="AF24" s="83"/>
      <c r="AG24" s="208"/>
      <c r="AH24" s="208"/>
      <c r="AI24" s="83"/>
      <c r="AJ24" s="208"/>
      <c r="AK24" s="208"/>
    </row>
    <row r="25" spans="1:37" ht="12.75">
      <c r="A25" s="253"/>
      <c r="B25" s="253"/>
      <c r="C25" s="253"/>
      <c r="D25" s="253"/>
      <c r="E25" s="253"/>
      <c r="F25" s="229"/>
      <c r="G25" s="230"/>
      <c r="H25" s="230"/>
      <c r="I25" s="230"/>
      <c r="J25" s="230"/>
      <c r="K25" s="231"/>
      <c r="L25" s="83">
        <v>100</v>
      </c>
      <c r="M25" s="250"/>
      <c r="N25" s="251"/>
      <c r="O25" s="251"/>
      <c r="P25" s="252"/>
      <c r="Q25" s="83"/>
      <c r="R25" s="226"/>
      <c r="S25" s="228"/>
      <c r="T25" s="83"/>
      <c r="U25" s="226"/>
      <c r="V25" s="228"/>
      <c r="W25" s="83"/>
      <c r="X25" s="226"/>
      <c r="Y25" s="228"/>
      <c r="Z25" s="94"/>
      <c r="AA25" s="239"/>
      <c r="AB25" s="239"/>
      <c r="AC25" s="83"/>
      <c r="AD25" s="208"/>
      <c r="AE25" s="208"/>
      <c r="AF25" s="83"/>
      <c r="AG25" s="208"/>
      <c r="AH25" s="208"/>
      <c r="AI25" s="83"/>
      <c r="AJ25" s="208"/>
      <c r="AK25" s="208"/>
    </row>
    <row r="26" spans="1:37" ht="12.75">
      <c r="A26" s="253"/>
      <c r="B26" s="253"/>
      <c r="C26" s="253"/>
      <c r="D26" s="253"/>
      <c r="E26" s="253"/>
      <c r="F26" s="208" t="s">
        <v>137</v>
      </c>
      <c r="G26" s="208"/>
      <c r="H26" s="208"/>
      <c r="I26" s="208"/>
      <c r="J26" s="208"/>
      <c r="K26" s="208"/>
      <c r="L26" s="83">
        <v>100</v>
      </c>
      <c r="M26" s="223">
        <f>SUM(M16:M25)</f>
        <v>567569.81902225</v>
      </c>
      <c r="N26" s="223"/>
      <c r="O26" s="223"/>
      <c r="P26" s="223"/>
      <c r="Q26" s="83"/>
      <c r="R26" s="212">
        <f>SUM(R16:R25)</f>
        <v>186089.54460341667</v>
      </c>
      <c r="S26" s="212"/>
      <c r="T26" s="95"/>
      <c r="U26" s="212">
        <f>SUM(U17:U25)</f>
        <v>186089.54460341667</v>
      </c>
      <c r="V26" s="212"/>
      <c r="W26" s="95"/>
      <c r="X26" s="212">
        <f>SUM(X18:X25)</f>
        <v>105665.425212</v>
      </c>
      <c r="Y26" s="212"/>
      <c r="Z26" s="96"/>
      <c r="AA26" s="212"/>
      <c r="AB26" s="212"/>
      <c r="AC26" s="83"/>
      <c r="AD26" s="208"/>
      <c r="AE26" s="208"/>
      <c r="AF26" s="83"/>
      <c r="AG26" s="208"/>
      <c r="AH26" s="208"/>
      <c r="AI26" s="83"/>
      <c r="AJ26" s="208"/>
      <c r="AK26" s="208"/>
    </row>
    <row r="27" spans="1:37" ht="12.75">
      <c r="A27" s="253"/>
      <c r="B27" s="253"/>
      <c r="C27" s="253"/>
      <c r="D27" s="253"/>
      <c r="E27" s="253"/>
      <c r="F27" s="208" t="s">
        <v>138</v>
      </c>
      <c r="G27" s="208"/>
      <c r="H27" s="208"/>
      <c r="I27" s="208"/>
      <c r="J27" s="208"/>
      <c r="K27" s="208"/>
      <c r="L27" s="83"/>
      <c r="M27" s="223">
        <f>M26</f>
        <v>567569.81902225</v>
      </c>
      <c r="N27" s="223"/>
      <c r="O27" s="223"/>
      <c r="P27" s="223"/>
      <c r="Q27" s="83"/>
      <c r="R27" s="212">
        <f>R26</f>
        <v>186089.54460341667</v>
      </c>
      <c r="S27" s="212"/>
      <c r="T27" s="95"/>
      <c r="U27" s="212">
        <f>U26+R27</f>
        <v>372179.08920683333</v>
      </c>
      <c r="V27" s="212"/>
      <c r="W27" s="95"/>
      <c r="X27" s="212">
        <f>X26+U27</f>
        <v>477844.5144188333</v>
      </c>
      <c r="Y27" s="212"/>
      <c r="Z27" s="96"/>
      <c r="AA27" s="212"/>
      <c r="AB27" s="212"/>
      <c r="AC27" s="83"/>
      <c r="AD27" s="208"/>
      <c r="AE27" s="208"/>
      <c r="AF27" s="83"/>
      <c r="AG27" s="208"/>
      <c r="AH27" s="208"/>
      <c r="AI27" s="83"/>
      <c r="AJ27" s="208"/>
      <c r="AK27" s="208"/>
    </row>
    <row r="28" spans="1:37" ht="12.75">
      <c r="A28" s="241" t="s">
        <v>143</v>
      </c>
      <c r="B28" s="242"/>
      <c r="C28" s="242"/>
      <c r="D28" s="242"/>
      <c r="E28" s="243"/>
      <c r="F28" s="236" t="s">
        <v>136</v>
      </c>
      <c r="G28" s="237"/>
      <c r="H28" s="237"/>
      <c r="I28" s="237"/>
      <c r="J28" s="237"/>
      <c r="K28" s="238"/>
      <c r="L28" s="83"/>
      <c r="M28" s="239"/>
      <c r="N28" s="239"/>
      <c r="O28" s="239"/>
      <c r="P28" s="239"/>
      <c r="Q28" s="83"/>
      <c r="R28" s="234"/>
      <c r="S28" s="235"/>
      <c r="T28" s="83"/>
      <c r="U28" s="234"/>
      <c r="V28" s="235"/>
      <c r="W28" s="83"/>
      <c r="X28" s="234"/>
      <c r="Y28" s="235"/>
      <c r="Z28" s="94"/>
      <c r="AA28" s="240"/>
      <c r="AB28" s="240"/>
      <c r="AC28" s="83"/>
      <c r="AD28" s="215"/>
      <c r="AE28" s="216"/>
      <c r="AF28" s="83"/>
      <c r="AG28" s="215"/>
      <c r="AH28" s="216"/>
      <c r="AI28" s="83"/>
      <c r="AJ28" s="215"/>
      <c r="AK28" s="216"/>
    </row>
    <row r="29" spans="1:37" ht="12.75">
      <c r="A29" s="244"/>
      <c r="B29" s="245"/>
      <c r="C29" s="245"/>
      <c r="D29" s="245"/>
      <c r="E29" s="246"/>
      <c r="F29" s="236" t="s">
        <v>58</v>
      </c>
      <c r="G29" s="237"/>
      <c r="H29" s="237"/>
      <c r="I29" s="237"/>
      <c r="J29" s="237"/>
      <c r="K29" s="238"/>
      <c r="L29" s="83"/>
      <c r="M29" s="239"/>
      <c r="N29" s="239"/>
      <c r="O29" s="239"/>
      <c r="P29" s="239"/>
      <c r="Q29" s="83"/>
      <c r="R29" s="234"/>
      <c r="S29" s="235"/>
      <c r="T29" s="83"/>
      <c r="U29" s="234"/>
      <c r="V29" s="235"/>
      <c r="W29" s="83"/>
      <c r="X29" s="234"/>
      <c r="Y29" s="235"/>
      <c r="Z29" s="94"/>
      <c r="AA29" s="240"/>
      <c r="AB29" s="240"/>
      <c r="AC29" s="83"/>
      <c r="AD29" s="215"/>
      <c r="AE29" s="216"/>
      <c r="AF29" s="83"/>
      <c r="AG29" s="215"/>
      <c r="AH29" s="216"/>
      <c r="AI29" s="83"/>
      <c r="AJ29" s="215"/>
      <c r="AK29" s="216"/>
    </row>
    <row r="30" spans="1:37" ht="12.75">
      <c r="A30" s="244"/>
      <c r="B30" s="245"/>
      <c r="C30" s="245"/>
      <c r="D30" s="245"/>
      <c r="E30" s="246"/>
      <c r="F30" s="229" t="s">
        <v>63</v>
      </c>
      <c r="G30" s="230"/>
      <c r="H30" s="230"/>
      <c r="I30" s="230"/>
      <c r="J30" s="230"/>
      <c r="K30" s="231"/>
      <c r="L30" s="83"/>
      <c r="M30" s="226">
        <v>28431.46</v>
      </c>
      <c r="N30" s="227"/>
      <c r="O30" s="227"/>
      <c r="P30" s="228"/>
      <c r="Q30" s="83"/>
      <c r="R30" s="234">
        <f>M30/3</f>
        <v>9477.153333333334</v>
      </c>
      <c r="S30" s="235"/>
      <c r="T30" s="83"/>
      <c r="U30" s="234">
        <f>R30</f>
        <v>9477.153333333334</v>
      </c>
      <c r="V30" s="235"/>
      <c r="W30" s="83"/>
      <c r="X30" s="234">
        <v>9477.16</v>
      </c>
      <c r="Y30" s="235"/>
      <c r="Z30" s="94"/>
      <c r="AA30" s="212"/>
      <c r="AB30" s="212"/>
      <c r="AC30" s="83"/>
      <c r="AD30" s="215"/>
      <c r="AE30" s="216"/>
      <c r="AF30" s="83"/>
      <c r="AG30" s="215"/>
      <c r="AH30" s="216"/>
      <c r="AI30" s="83"/>
      <c r="AJ30" s="215"/>
      <c r="AK30" s="216"/>
    </row>
    <row r="31" spans="1:37" ht="12.75">
      <c r="A31" s="244"/>
      <c r="B31" s="245"/>
      <c r="C31" s="245"/>
      <c r="D31" s="245"/>
      <c r="E31" s="246"/>
      <c r="F31" s="229" t="s">
        <v>68</v>
      </c>
      <c r="G31" s="230"/>
      <c r="H31" s="230"/>
      <c r="I31" s="230"/>
      <c r="J31" s="230"/>
      <c r="K31" s="231"/>
      <c r="L31" s="83"/>
      <c r="M31" s="226">
        <v>119.94</v>
      </c>
      <c r="N31" s="227"/>
      <c r="O31" s="227"/>
      <c r="P31" s="228"/>
      <c r="Q31" s="83"/>
      <c r="R31" s="208"/>
      <c r="S31" s="208"/>
      <c r="T31" s="83"/>
      <c r="U31" s="232"/>
      <c r="V31" s="216"/>
      <c r="W31" s="83"/>
      <c r="X31" s="232">
        <f>M31</f>
        <v>119.94</v>
      </c>
      <c r="Y31" s="216"/>
      <c r="Z31" s="94"/>
      <c r="AA31" s="208"/>
      <c r="AB31" s="208"/>
      <c r="AC31" s="83"/>
      <c r="AD31" s="208"/>
      <c r="AE31" s="208"/>
      <c r="AF31" s="83"/>
      <c r="AG31" s="215"/>
      <c r="AH31" s="216"/>
      <c r="AI31" s="83"/>
      <c r="AJ31" s="215"/>
      <c r="AK31" s="216"/>
    </row>
    <row r="32" spans="1:37" ht="12.75">
      <c r="A32" s="244"/>
      <c r="B32" s="245"/>
      <c r="C32" s="245"/>
      <c r="D32" s="245"/>
      <c r="E32" s="246"/>
      <c r="F32" s="229" t="s">
        <v>101</v>
      </c>
      <c r="G32" s="230"/>
      <c r="H32" s="230"/>
      <c r="I32" s="230"/>
      <c r="J32" s="230"/>
      <c r="K32" s="231"/>
      <c r="L32" s="83"/>
      <c r="M32" s="226">
        <v>956.73</v>
      </c>
      <c r="N32" s="227"/>
      <c r="O32" s="227"/>
      <c r="P32" s="228"/>
      <c r="Q32" s="83"/>
      <c r="R32" s="215"/>
      <c r="S32" s="216"/>
      <c r="T32" s="83"/>
      <c r="U32" s="215"/>
      <c r="V32" s="216"/>
      <c r="W32" s="83"/>
      <c r="X32" s="232">
        <f>M32</f>
        <v>956.73</v>
      </c>
      <c r="Y32" s="216"/>
      <c r="Z32" s="94"/>
      <c r="AA32" s="208"/>
      <c r="AB32" s="208"/>
      <c r="AC32" s="83"/>
      <c r="AD32" s="215"/>
      <c r="AE32" s="216"/>
      <c r="AF32" s="83"/>
      <c r="AG32" s="215"/>
      <c r="AH32" s="216"/>
      <c r="AI32" s="83"/>
      <c r="AJ32" s="215"/>
      <c r="AK32" s="216"/>
    </row>
    <row r="33" spans="1:37" ht="12.75">
      <c r="A33" s="244"/>
      <c r="B33" s="245"/>
      <c r="C33" s="245"/>
      <c r="D33" s="245"/>
      <c r="E33" s="246"/>
      <c r="F33" s="229"/>
      <c r="G33" s="230"/>
      <c r="H33" s="230"/>
      <c r="I33" s="230"/>
      <c r="J33" s="230"/>
      <c r="K33" s="231"/>
      <c r="L33" s="83"/>
      <c r="M33" s="226"/>
      <c r="N33" s="227"/>
      <c r="O33" s="227"/>
      <c r="P33" s="228"/>
      <c r="Q33" s="83"/>
      <c r="R33" s="215"/>
      <c r="S33" s="216"/>
      <c r="T33" s="83"/>
      <c r="U33" s="232"/>
      <c r="V33" s="216"/>
      <c r="W33" s="83"/>
      <c r="X33" s="232"/>
      <c r="Y33" s="216"/>
      <c r="Z33" s="94"/>
      <c r="AA33" s="233"/>
      <c r="AB33" s="208"/>
      <c r="AC33" s="83"/>
      <c r="AD33" s="215"/>
      <c r="AE33" s="216"/>
      <c r="AF33" s="83"/>
      <c r="AG33" s="215"/>
      <c r="AH33" s="216"/>
      <c r="AI33" s="83"/>
      <c r="AJ33" s="215"/>
      <c r="AK33" s="216"/>
    </row>
    <row r="34" spans="1:37" ht="12.75">
      <c r="A34" s="244"/>
      <c r="B34" s="245"/>
      <c r="C34" s="245"/>
      <c r="D34" s="245"/>
      <c r="E34" s="246"/>
      <c r="F34" s="229"/>
      <c r="G34" s="230"/>
      <c r="H34" s="230"/>
      <c r="I34" s="230"/>
      <c r="J34" s="230"/>
      <c r="K34" s="231"/>
      <c r="L34" s="83"/>
      <c r="M34" s="226"/>
      <c r="N34" s="227"/>
      <c r="O34" s="227"/>
      <c r="P34" s="228"/>
      <c r="Q34" s="83"/>
      <c r="R34" s="215"/>
      <c r="S34" s="216"/>
      <c r="T34" s="83"/>
      <c r="U34" s="232"/>
      <c r="V34" s="216"/>
      <c r="W34" s="83"/>
      <c r="X34" s="232"/>
      <c r="Y34" s="216"/>
      <c r="Z34" s="94"/>
      <c r="AA34" s="208"/>
      <c r="AB34" s="208"/>
      <c r="AC34" s="83"/>
      <c r="AD34" s="215"/>
      <c r="AE34" s="216"/>
      <c r="AF34" s="83"/>
      <c r="AG34" s="215"/>
      <c r="AH34" s="216"/>
      <c r="AI34" s="83"/>
      <c r="AJ34" s="215"/>
      <c r="AK34" s="216"/>
    </row>
    <row r="35" spans="1:37" ht="12.75">
      <c r="A35" s="244"/>
      <c r="B35" s="245"/>
      <c r="C35" s="245"/>
      <c r="D35" s="245"/>
      <c r="E35" s="246"/>
      <c r="F35" s="229"/>
      <c r="G35" s="230"/>
      <c r="H35" s="230"/>
      <c r="I35" s="230"/>
      <c r="J35" s="230"/>
      <c r="K35" s="231"/>
      <c r="L35" s="83"/>
      <c r="M35" s="226"/>
      <c r="N35" s="227"/>
      <c r="O35" s="227"/>
      <c r="P35" s="228"/>
      <c r="Q35" s="83"/>
      <c r="R35" s="232"/>
      <c r="S35" s="216"/>
      <c r="T35" s="83"/>
      <c r="U35" s="232"/>
      <c r="V35" s="216"/>
      <c r="W35" s="83"/>
      <c r="X35" s="232"/>
      <c r="Y35" s="216"/>
      <c r="Z35" s="94"/>
      <c r="AA35" s="233"/>
      <c r="AB35" s="208"/>
      <c r="AC35" s="83"/>
      <c r="AD35" s="215"/>
      <c r="AE35" s="216"/>
      <c r="AF35" s="83"/>
      <c r="AG35" s="215"/>
      <c r="AH35" s="216"/>
      <c r="AI35" s="83"/>
      <c r="AJ35" s="215"/>
      <c r="AK35" s="216"/>
    </row>
    <row r="36" spans="1:37" ht="12.75">
      <c r="A36" s="244"/>
      <c r="B36" s="245"/>
      <c r="C36" s="245"/>
      <c r="D36" s="245"/>
      <c r="E36" s="246"/>
      <c r="F36" s="215"/>
      <c r="G36" s="225"/>
      <c r="H36" s="225"/>
      <c r="I36" s="225"/>
      <c r="J36" s="225"/>
      <c r="K36" s="216"/>
      <c r="L36" s="83"/>
      <c r="M36" s="226"/>
      <c r="N36" s="227"/>
      <c r="O36" s="227"/>
      <c r="P36" s="228"/>
      <c r="Q36" s="83"/>
      <c r="R36" s="215"/>
      <c r="S36" s="216"/>
      <c r="T36" s="83"/>
      <c r="U36" s="215"/>
      <c r="V36" s="216"/>
      <c r="W36" s="83"/>
      <c r="X36" s="215"/>
      <c r="Y36" s="216"/>
      <c r="Z36" s="94"/>
      <c r="AA36" s="208"/>
      <c r="AB36" s="208"/>
      <c r="AC36" s="83"/>
      <c r="AD36" s="215"/>
      <c r="AE36" s="216"/>
      <c r="AF36" s="83"/>
      <c r="AG36" s="215"/>
      <c r="AH36" s="216"/>
      <c r="AI36" s="83"/>
      <c r="AJ36" s="215"/>
      <c r="AK36" s="216"/>
    </row>
    <row r="37" spans="1:37" ht="12.75">
      <c r="A37" s="244"/>
      <c r="B37" s="245"/>
      <c r="C37" s="245"/>
      <c r="D37" s="245"/>
      <c r="E37" s="246"/>
      <c r="F37" s="208" t="s">
        <v>137</v>
      </c>
      <c r="G37" s="208"/>
      <c r="H37" s="208"/>
      <c r="I37" s="208"/>
      <c r="J37" s="208"/>
      <c r="K37" s="208"/>
      <c r="L37" s="83">
        <v>100</v>
      </c>
      <c r="M37" s="224">
        <v>29508.14</v>
      </c>
      <c r="N37" s="214"/>
      <c r="O37" s="214"/>
      <c r="P37" s="214"/>
      <c r="Q37" s="83"/>
      <c r="R37" s="223">
        <f>SUM(R28:R36)</f>
        <v>9477.153333333334</v>
      </c>
      <c r="S37" s="223"/>
      <c r="T37" s="95"/>
      <c r="U37" s="223">
        <f>SUM(U29:U36)</f>
        <v>9477.153333333334</v>
      </c>
      <c r="V37" s="223"/>
      <c r="W37" s="95"/>
      <c r="X37" s="223">
        <f>SUM(X30:X36)</f>
        <v>10553.83</v>
      </c>
      <c r="Y37" s="223"/>
      <c r="Z37" s="96"/>
      <c r="AA37" s="223"/>
      <c r="AB37" s="223"/>
      <c r="AC37" s="83"/>
      <c r="AD37" s="208"/>
      <c r="AE37" s="208"/>
      <c r="AF37" s="83"/>
      <c r="AG37" s="208"/>
      <c r="AH37" s="208"/>
      <c r="AI37" s="83"/>
      <c r="AJ37" s="208"/>
      <c r="AK37" s="208"/>
    </row>
    <row r="38" spans="1:37" ht="12.75">
      <c r="A38" s="247"/>
      <c r="B38" s="248"/>
      <c r="C38" s="248"/>
      <c r="D38" s="248"/>
      <c r="E38" s="249"/>
      <c r="F38" s="208" t="s">
        <v>138</v>
      </c>
      <c r="G38" s="208"/>
      <c r="H38" s="208"/>
      <c r="I38" s="208"/>
      <c r="J38" s="208"/>
      <c r="K38" s="208"/>
      <c r="L38" s="83">
        <v>100</v>
      </c>
      <c r="M38" s="223">
        <v>29508.14</v>
      </c>
      <c r="N38" s="223"/>
      <c r="O38" s="223"/>
      <c r="P38" s="223"/>
      <c r="Q38" s="83"/>
      <c r="R38" s="223">
        <f>R37</f>
        <v>9477.153333333334</v>
      </c>
      <c r="S38" s="223"/>
      <c r="T38" s="83"/>
      <c r="U38" s="223">
        <f>U37+R38</f>
        <v>18954.306666666667</v>
      </c>
      <c r="V38" s="223"/>
      <c r="W38" s="83"/>
      <c r="X38" s="223">
        <f>X37+U38</f>
        <v>29508.136666666665</v>
      </c>
      <c r="Y38" s="223"/>
      <c r="Z38" s="94"/>
      <c r="AA38" s="223"/>
      <c r="AB38" s="223"/>
      <c r="AC38" s="83"/>
      <c r="AD38" s="208"/>
      <c r="AE38" s="208"/>
      <c r="AF38" s="83"/>
      <c r="AG38" s="208"/>
      <c r="AH38" s="208"/>
      <c r="AI38" s="83"/>
      <c r="AJ38" s="208"/>
      <c r="AK38" s="208"/>
    </row>
    <row r="39" spans="1:37" ht="12.7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83"/>
      <c r="AB39" s="83"/>
      <c r="AC39" s="83"/>
      <c r="AD39" s="215"/>
      <c r="AE39" s="216"/>
      <c r="AF39" s="83"/>
      <c r="AG39" s="215"/>
      <c r="AH39" s="216"/>
      <c r="AI39" s="83"/>
      <c r="AJ39" s="215"/>
      <c r="AK39" s="216"/>
    </row>
    <row r="40" spans="1:37" ht="12.75">
      <c r="A40" s="217" t="s">
        <v>139</v>
      </c>
      <c r="B40" s="218"/>
      <c r="C40" s="218"/>
      <c r="D40" s="218"/>
      <c r="E40" s="219"/>
      <c r="F40" s="208" t="s">
        <v>140</v>
      </c>
      <c r="G40" s="208"/>
      <c r="H40" s="208"/>
      <c r="I40" s="208"/>
      <c r="J40" s="208"/>
      <c r="K40" s="208"/>
      <c r="L40" s="83">
        <v>100</v>
      </c>
      <c r="M40" s="213"/>
      <c r="N40" s="214"/>
      <c r="O40" s="214"/>
      <c r="P40" s="214"/>
      <c r="Q40" s="95"/>
      <c r="R40" s="212"/>
      <c r="S40" s="212"/>
      <c r="T40" s="95"/>
      <c r="U40" s="212"/>
      <c r="V40" s="212"/>
      <c r="W40" s="95"/>
      <c r="X40" s="212"/>
      <c r="Y40" s="212"/>
      <c r="Z40" s="96"/>
      <c r="AA40" s="212"/>
      <c r="AB40" s="212"/>
      <c r="AC40" s="83"/>
      <c r="AD40" s="208"/>
      <c r="AE40" s="208"/>
      <c r="AF40" s="83"/>
      <c r="AG40" s="208"/>
      <c r="AH40" s="208"/>
      <c r="AI40" s="83"/>
      <c r="AJ40" s="208"/>
      <c r="AK40" s="208"/>
    </row>
    <row r="41" spans="1:37" ht="12.75">
      <c r="A41" s="220"/>
      <c r="B41" s="221"/>
      <c r="C41" s="221"/>
      <c r="D41" s="221"/>
      <c r="E41" s="222"/>
      <c r="F41" s="208" t="s">
        <v>138</v>
      </c>
      <c r="G41" s="208"/>
      <c r="H41" s="208"/>
      <c r="I41" s="208"/>
      <c r="J41" s="208"/>
      <c r="K41" s="208"/>
      <c r="L41" s="83">
        <v>100</v>
      </c>
      <c r="M41" s="213">
        <f>M38+M27</f>
        <v>597077.95902225</v>
      </c>
      <c r="N41" s="214"/>
      <c r="O41" s="214"/>
      <c r="P41" s="214"/>
      <c r="Q41" s="95"/>
      <c r="R41" s="212"/>
      <c r="S41" s="212"/>
      <c r="T41" s="95"/>
      <c r="U41" s="212"/>
      <c r="V41" s="212"/>
      <c r="W41" s="95"/>
      <c r="X41" s="212"/>
      <c r="Y41" s="212"/>
      <c r="Z41" s="96"/>
      <c r="AA41" s="212"/>
      <c r="AB41" s="212"/>
      <c r="AC41" s="83"/>
      <c r="AD41" s="208"/>
      <c r="AE41" s="208"/>
      <c r="AF41" s="83"/>
      <c r="AG41" s="208"/>
      <c r="AH41" s="208"/>
      <c r="AI41" s="83"/>
      <c r="AJ41" s="208"/>
      <c r="AK41" s="208"/>
    </row>
    <row r="42" spans="1:37" ht="12.7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</row>
    <row r="43" spans="1:37" ht="12.7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</row>
    <row r="44" spans="1:37" ht="12.75">
      <c r="A44" s="209">
        <v>41571</v>
      </c>
      <c r="B44" s="209"/>
      <c r="C44" s="209"/>
      <c r="D44" s="209"/>
      <c r="E44" s="209"/>
      <c r="F44" s="209"/>
      <c r="G44" s="79"/>
      <c r="H44" s="79"/>
      <c r="I44" s="79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</row>
    <row r="45" spans="1:37" ht="12.75">
      <c r="A45" s="79" t="s">
        <v>141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79"/>
      <c r="AA45" s="79"/>
      <c r="AB45" s="97" t="s">
        <v>102</v>
      </c>
      <c r="AC45" s="97"/>
      <c r="AD45" s="97"/>
      <c r="AE45" s="97"/>
      <c r="AF45" s="98"/>
      <c r="AG45" s="79"/>
      <c r="AH45" s="79"/>
      <c r="AI45" s="79"/>
      <c r="AJ45" s="79"/>
      <c r="AK45" s="79"/>
    </row>
    <row r="46" spans="1:37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97" t="s">
        <v>142</v>
      </c>
      <c r="AC46" s="97"/>
      <c r="AD46" s="97"/>
      <c r="AE46" s="97"/>
      <c r="AF46" s="97"/>
      <c r="AG46" s="26"/>
      <c r="AH46" s="26"/>
      <c r="AI46" s="26"/>
      <c r="AJ46" s="26"/>
      <c r="AK46" s="26"/>
    </row>
    <row r="47" spans="1:37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</row>
    <row r="48" spans="1:37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</row>
    <row r="49" spans="1:37" ht="12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</row>
  </sheetData>
  <sheetProtection/>
  <mergeCells count="262">
    <mergeCell ref="X3:AI3"/>
    <mergeCell ref="B6:C6"/>
    <mergeCell ref="H6:N6"/>
    <mergeCell ref="P6:S6"/>
    <mergeCell ref="U6:AJ6"/>
    <mergeCell ref="J9:Y9"/>
    <mergeCell ref="AA9:AE9"/>
    <mergeCell ref="AG9:AK9"/>
    <mergeCell ref="F11:N11"/>
    <mergeCell ref="G13:N13"/>
    <mergeCell ref="A14:E15"/>
    <mergeCell ref="F14:K15"/>
    <mergeCell ref="M14:P14"/>
    <mergeCell ref="Q14:S14"/>
    <mergeCell ref="M15:P15"/>
    <mergeCell ref="R15:S15"/>
    <mergeCell ref="T14:V14"/>
    <mergeCell ref="W14:Y14"/>
    <mergeCell ref="Z14:AB14"/>
    <mergeCell ref="AC14:AE14"/>
    <mergeCell ref="AF14:AH14"/>
    <mergeCell ref="AI14:AK14"/>
    <mergeCell ref="U15:V15"/>
    <mergeCell ref="X15:Y15"/>
    <mergeCell ref="AA15:AB15"/>
    <mergeCell ref="AD15:AE15"/>
    <mergeCell ref="AG15:AH15"/>
    <mergeCell ref="AJ15:AK15"/>
    <mergeCell ref="A16:E27"/>
    <mergeCell ref="F16:K16"/>
    <mergeCell ref="M16:P16"/>
    <mergeCell ref="R16:S16"/>
    <mergeCell ref="U16:V16"/>
    <mergeCell ref="X16:Y16"/>
    <mergeCell ref="F21:K21"/>
    <mergeCell ref="M21:P21"/>
    <mergeCell ref="R21:S21"/>
    <mergeCell ref="U21:V21"/>
    <mergeCell ref="AA16:AB16"/>
    <mergeCell ref="AD16:AE16"/>
    <mergeCell ref="AG16:AH16"/>
    <mergeCell ref="AJ16:AK16"/>
    <mergeCell ref="F17:K17"/>
    <mergeCell ref="M17:P17"/>
    <mergeCell ref="R17:S17"/>
    <mergeCell ref="U17:V17"/>
    <mergeCell ref="X17:Y17"/>
    <mergeCell ref="AA17:AB17"/>
    <mergeCell ref="AD17:AE17"/>
    <mergeCell ref="AG17:AH17"/>
    <mergeCell ref="AJ17:AK17"/>
    <mergeCell ref="F18:K18"/>
    <mergeCell ref="M18:P18"/>
    <mergeCell ref="R18:S18"/>
    <mergeCell ref="U18:V18"/>
    <mergeCell ref="X18:Y18"/>
    <mergeCell ref="AA18:AB18"/>
    <mergeCell ref="AD18:AE18"/>
    <mergeCell ref="AG18:AH18"/>
    <mergeCell ref="AJ18:AK18"/>
    <mergeCell ref="F19:K19"/>
    <mergeCell ref="M19:P19"/>
    <mergeCell ref="R19:S19"/>
    <mergeCell ref="U19:V19"/>
    <mergeCell ref="X19:Y19"/>
    <mergeCell ref="AA19:AB19"/>
    <mergeCell ref="AD19:AE19"/>
    <mergeCell ref="AG19:AH19"/>
    <mergeCell ref="AJ19:AK19"/>
    <mergeCell ref="F20:K20"/>
    <mergeCell ref="M20:P20"/>
    <mergeCell ref="R20:S20"/>
    <mergeCell ref="U20:V20"/>
    <mergeCell ref="X20:Y20"/>
    <mergeCell ref="AA20:AB20"/>
    <mergeCell ref="AD20:AE20"/>
    <mergeCell ref="AG20:AH20"/>
    <mergeCell ref="AJ20:AK20"/>
    <mergeCell ref="X21:Y21"/>
    <mergeCell ref="AA21:AB21"/>
    <mergeCell ref="AD21:AE21"/>
    <mergeCell ref="AG21:AH21"/>
    <mergeCell ref="AJ21:AK21"/>
    <mergeCell ref="F22:K22"/>
    <mergeCell ref="M22:P22"/>
    <mergeCell ref="R22:S22"/>
    <mergeCell ref="U22:V22"/>
    <mergeCell ref="X22:Y22"/>
    <mergeCell ref="AA22:AB22"/>
    <mergeCell ref="AD22:AE22"/>
    <mergeCell ref="AG22:AH22"/>
    <mergeCell ref="AJ22:AK22"/>
    <mergeCell ref="F23:K23"/>
    <mergeCell ref="M23:P23"/>
    <mergeCell ref="R23:S23"/>
    <mergeCell ref="U23:V23"/>
    <mergeCell ref="X23:Y23"/>
    <mergeCell ref="AA23:AB23"/>
    <mergeCell ref="AD23:AE23"/>
    <mergeCell ref="AG23:AH23"/>
    <mergeCell ref="AJ23:AK23"/>
    <mergeCell ref="F24:K24"/>
    <mergeCell ref="M24:P24"/>
    <mergeCell ref="R24:S24"/>
    <mergeCell ref="U24:V24"/>
    <mergeCell ref="X24:Y24"/>
    <mergeCell ref="AA24:AB24"/>
    <mergeCell ref="AD24:AE24"/>
    <mergeCell ref="AG24:AH24"/>
    <mergeCell ref="AJ24:AK24"/>
    <mergeCell ref="F25:K25"/>
    <mergeCell ref="M25:P25"/>
    <mergeCell ref="R25:S25"/>
    <mergeCell ref="U25:V25"/>
    <mergeCell ref="X25:Y25"/>
    <mergeCell ref="AA25:AB25"/>
    <mergeCell ref="AD25:AE25"/>
    <mergeCell ref="AG25:AH25"/>
    <mergeCell ref="AJ25:AK25"/>
    <mergeCell ref="F26:K26"/>
    <mergeCell ref="M26:P26"/>
    <mergeCell ref="R26:S26"/>
    <mergeCell ref="U26:V26"/>
    <mergeCell ref="X26:Y26"/>
    <mergeCell ref="AA26:AB26"/>
    <mergeCell ref="AD26:AE26"/>
    <mergeCell ref="AG26:AH26"/>
    <mergeCell ref="AJ26:AK26"/>
    <mergeCell ref="F27:K27"/>
    <mergeCell ref="M27:P27"/>
    <mergeCell ref="R27:S27"/>
    <mergeCell ref="U27:V27"/>
    <mergeCell ref="X27:Y27"/>
    <mergeCell ref="AA27:AB27"/>
    <mergeCell ref="AD27:AE27"/>
    <mergeCell ref="AG27:AH27"/>
    <mergeCell ref="AJ27:AK27"/>
    <mergeCell ref="A28:E38"/>
    <mergeCell ref="F28:K28"/>
    <mergeCell ref="M28:P28"/>
    <mergeCell ref="R28:S28"/>
    <mergeCell ref="U28:V28"/>
    <mergeCell ref="X28:Y28"/>
    <mergeCell ref="AA28:AB28"/>
    <mergeCell ref="AD28:AE28"/>
    <mergeCell ref="AG28:AH28"/>
    <mergeCell ref="AJ28:AK28"/>
    <mergeCell ref="F29:K29"/>
    <mergeCell ref="M29:P29"/>
    <mergeCell ref="R29:S29"/>
    <mergeCell ref="U29:V29"/>
    <mergeCell ref="X29:Y29"/>
    <mergeCell ref="AA29:AB29"/>
    <mergeCell ref="AD29:AE29"/>
    <mergeCell ref="AG29:AH29"/>
    <mergeCell ref="AJ29:AK29"/>
    <mergeCell ref="F30:K30"/>
    <mergeCell ref="M30:P30"/>
    <mergeCell ref="R30:S30"/>
    <mergeCell ref="U30:V30"/>
    <mergeCell ref="X30:Y30"/>
    <mergeCell ref="AA30:AB30"/>
    <mergeCell ref="AD30:AE30"/>
    <mergeCell ref="AG30:AH30"/>
    <mergeCell ref="AJ30:AK30"/>
    <mergeCell ref="F31:K31"/>
    <mergeCell ref="M31:P31"/>
    <mergeCell ref="R31:S31"/>
    <mergeCell ref="U31:V31"/>
    <mergeCell ref="X31:Y31"/>
    <mergeCell ref="AA31:AB31"/>
    <mergeCell ref="AD31:AE31"/>
    <mergeCell ref="AG31:AH31"/>
    <mergeCell ref="AJ31:AK31"/>
    <mergeCell ref="F32:K32"/>
    <mergeCell ref="M32:P32"/>
    <mergeCell ref="R32:S32"/>
    <mergeCell ref="U32:V32"/>
    <mergeCell ref="X32:Y32"/>
    <mergeCell ref="AA32:AB32"/>
    <mergeCell ref="AD32:AE32"/>
    <mergeCell ref="AG32:AH32"/>
    <mergeCell ref="AJ32:AK32"/>
    <mergeCell ref="F33:K33"/>
    <mergeCell ref="M33:P33"/>
    <mergeCell ref="R33:S33"/>
    <mergeCell ref="U33:V33"/>
    <mergeCell ref="X33:Y33"/>
    <mergeCell ref="AA33:AB33"/>
    <mergeCell ref="AD33:AE33"/>
    <mergeCell ref="AG33:AH33"/>
    <mergeCell ref="AJ33:AK33"/>
    <mergeCell ref="F34:K34"/>
    <mergeCell ref="M34:P34"/>
    <mergeCell ref="R34:S34"/>
    <mergeCell ref="U34:V34"/>
    <mergeCell ref="X34:Y34"/>
    <mergeCell ref="AA34:AB34"/>
    <mergeCell ref="AD34:AE34"/>
    <mergeCell ref="AG34:AH34"/>
    <mergeCell ref="AJ34:AK34"/>
    <mergeCell ref="F35:K35"/>
    <mergeCell ref="M35:P35"/>
    <mergeCell ref="R35:S35"/>
    <mergeCell ref="U35:V35"/>
    <mergeCell ref="X35:Y35"/>
    <mergeCell ref="AA35:AB35"/>
    <mergeCell ref="AD35:AE35"/>
    <mergeCell ref="AG35:AH35"/>
    <mergeCell ref="AJ35:AK35"/>
    <mergeCell ref="F36:K36"/>
    <mergeCell ref="M36:P36"/>
    <mergeCell ref="R36:S36"/>
    <mergeCell ref="U36:V36"/>
    <mergeCell ref="X36:Y36"/>
    <mergeCell ref="AA36:AB36"/>
    <mergeCell ref="AD36:AE36"/>
    <mergeCell ref="AG36:AH36"/>
    <mergeCell ref="AJ36:AK36"/>
    <mergeCell ref="F37:K37"/>
    <mergeCell ref="M37:P37"/>
    <mergeCell ref="R37:S37"/>
    <mergeCell ref="U37:V37"/>
    <mergeCell ref="X37:Y37"/>
    <mergeCell ref="AA37:AB37"/>
    <mergeCell ref="AD37:AE37"/>
    <mergeCell ref="AG37:AH37"/>
    <mergeCell ref="AJ37:AK37"/>
    <mergeCell ref="F38:K38"/>
    <mergeCell ref="M38:P38"/>
    <mergeCell ref="R38:S38"/>
    <mergeCell ref="U38:V38"/>
    <mergeCell ref="X38:Y38"/>
    <mergeCell ref="AA38:AB38"/>
    <mergeCell ref="AD38:AE38"/>
    <mergeCell ref="AG38:AH38"/>
    <mergeCell ref="AJ38:AK38"/>
    <mergeCell ref="AD39:AE39"/>
    <mergeCell ref="AG39:AH39"/>
    <mergeCell ref="AJ39:AK39"/>
    <mergeCell ref="A40:E41"/>
    <mergeCell ref="F40:K40"/>
    <mergeCell ref="M40:P40"/>
    <mergeCell ref="R40:S40"/>
    <mergeCell ref="U40:V40"/>
    <mergeCell ref="X40:Y40"/>
    <mergeCell ref="AA40:AB40"/>
    <mergeCell ref="AD40:AE40"/>
    <mergeCell ref="AG40:AH40"/>
    <mergeCell ref="AJ40:AK40"/>
    <mergeCell ref="F41:K41"/>
    <mergeCell ref="M41:P41"/>
    <mergeCell ref="R41:S41"/>
    <mergeCell ref="U41:V41"/>
    <mergeCell ref="X41:Y41"/>
    <mergeCell ref="AA41:AB41"/>
    <mergeCell ref="AD41:AE41"/>
    <mergeCell ref="AG41:AH41"/>
    <mergeCell ref="AJ41:AK41"/>
    <mergeCell ref="A44:F44"/>
    <mergeCell ref="J44:Y44"/>
    <mergeCell ref="M45:Y45"/>
  </mergeCells>
  <printOptions/>
  <pageMargins left="0.5118110236220472" right="0.5118110236220472" top="0.7874015748031497" bottom="0.7874015748031497" header="0.31496062992125984" footer="0.31496062992125984"/>
  <pageSetup orientation="landscape" paperSize="9" scale="60" r:id="rId3"/>
  <legacyDrawing r:id="rId2"/>
  <oleObjects>
    <oleObject progId="Paint.Picture" shapeId="4722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7246</cp:lastModifiedBy>
  <cp:lastPrinted>2014-08-27T12:37:22Z</cp:lastPrinted>
  <dcterms:created xsi:type="dcterms:W3CDTF">1998-10-30T18:34:56Z</dcterms:created>
  <dcterms:modified xsi:type="dcterms:W3CDTF">2014-09-09T20:53:30Z</dcterms:modified>
  <cp:category/>
  <cp:version/>
  <cp:contentType/>
  <cp:contentStatus/>
</cp:coreProperties>
</file>