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90" windowWidth="5970" windowHeight="6495" tabRatio="801" activeTab="0"/>
  </bookViews>
  <sheets>
    <sheet name="ORÇAMENTO" sheetId="1" r:id="rId1"/>
    <sheet name="CRONOGRAMA" sheetId="2" r:id="rId2"/>
  </sheets>
  <definedNames>
    <definedName name="_xlnm.Print_Area" localSheetId="0">'ORÇAMENTO'!$B$2:$AO$61</definedName>
    <definedName name="_xlnm.Print_Titles" localSheetId="0">'ORÇAMENTO'!$1:$29</definedName>
  </definedNames>
  <calcPr fullCalcOnLoad="1"/>
</workbook>
</file>

<file path=xl/sharedStrings.xml><?xml version="1.0" encoding="utf-8"?>
<sst xmlns="http://schemas.openxmlformats.org/spreadsheetml/2006/main" count="197" uniqueCount="153">
  <si>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</si>
  <si>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</si>
  <si>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</si>
  <si>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</si>
  <si>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</si>
  <si>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</si>
  <si>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</si>
  <si>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</si>
  <si>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</si>
  <si>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</si>
  <si>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</si>
  <si>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</si>
  <si>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</si>
  <si>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até</t>
  </si>
  <si>
    <t xml:space="preserve">De </t>
  </si>
  <si>
    <t>Intervalos admissíveis sem justificativa</t>
  </si>
  <si>
    <t>Gestor (Ministério)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</si>
  <si>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</si>
  <si>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</si>
  <si>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</si>
  <si>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</si>
  <si>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</si>
  <si>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</si>
  <si>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</si>
  <si>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</si>
  <si>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</si>
  <si>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</si>
  <si>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</si>
  <si>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</si>
  <si>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</si>
  <si>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</si>
  <si>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TOTAL ITEM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</si>
  <si>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</si>
  <si>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</si>
  <si>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</si>
  <si>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</si>
  <si>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</si>
  <si>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</si>
  <si>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</si>
  <si>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</si>
  <si>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</si>
  <si>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>CÓDIGO</t>
  </si>
  <si>
    <t>FONTE</t>
  </si>
  <si>
    <t>CUSTO SEM BDI</t>
  </si>
  <si>
    <t>CUSTO COM BDI</t>
  </si>
  <si>
    <t>Conforme legislação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</si>
  <si>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</t>
  </si>
  <si>
    <t>1.0</t>
  </si>
  <si>
    <t>SERVIÇOS PRELIMINARES</t>
  </si>
  <si>
    <t>1.1</t>
  </si>
  <si>
    <t>1.2</t>
  </si>
  <si>
    <t>1.3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</si>
  <si>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</si>
  <si>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</si>
  <si>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</si>
  <si>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</si>
  <si>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</si>
  <si>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</si>
  <si>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</si>
  <si>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</si>
  <si>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</si>
  <si>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</si>
  <si>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</si>
  <si>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</si>
  <si>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</si>
  <si>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PIRAPORA</t>
  </si>
  <si>
    <t>ALEX SANDRO DE JESUS SOUZA</t>
  </si>
  <si>
    <t>ENGENHEIRO CIVIL</t>
  </si>
  <si>
    <t>CREA-MG:</t>
  </si>
  <si>
    <t>PREFEITURA MUNICIPAL DE PIRAPORA</t>
  </si>
  <si>
    <t>MCIDADES</t>
  </si>
  <si>
    <t>Cronograma Físico-Financeiro - Recursos do OGU - Setor Público</t>
  </si>
  <si>
    <t>Cronograma</t>
  </si>
  <si>
    <t>Programar</t>
  </si>
  <si>
    <t>Modalidade</t>
  </si>
  <si>
    <t>Empreendimentos</t>
  </si>
  <si>
    <t>x</t>
  </si>
  <si>
    <t>Global</t>
  </si>
  <si>
    <t>Individual</t>
  </si>
  <si>
    <t>Agente financeiro</t>
  </si>
  <si>
    <t>CAIXA ECONÔMICA FEDERAL</t>
  </si>
  <si>
    <t>Localização</t>
  </si>
  <si>
    <t>Tipo de serviço</t>
  </si>
  <si>
    <t>Discriminação dos serviços</t>
  </si>
  <si>
    <t>Peso</t>
  </si>
  <si>
    <t>Vl. Obras/Serviços</t>
  </si>
  <si>
    <t>Mês 01</t>
  </si>
  <si>
    <t>Mês 02</t>
  </si>
  <si>
    <t>Mês 03</t>
  </si>
  <si>
    <t>%</t>
  </si>
  <si>
    <t>R$</t>
  </si>
  <si>
    <t>Recursos da União</t>
  </si>
  <si>
    <t>Sub-total: Simples</t>
  </si>
  <si>
    <t>Acumulado</t>
  </si>
  <si>
    <t>Contra partida da proponente</t>
  </si>
  <si>
    <t>Total</t>
  </si>
  <si>
    <t>Simples</t>
  </si>
  <si>
    <t xml:space="preserve">          ENGENHEIRO CIVIL</t>
  </si>
  <si>
    <t>CREA: 173966/D</t>
  </si>
  <si>
    <r>
      <t xml:space="preserve"> BDI =</t>
    </r>
    <r>
      <rPr>
        <u val="single"/>
        <sz val="14"/>
        <rFont val="Arial"/>
        <family val="2"/>
      </rPr>
      <t xml:space="preserve"> (1+AC+S+R+G)*(1+DF)*(1+L)</t>
    </r>
    <r>
      <rPr>
        <sz val="14"/>
        <rFont val="Arial"/>
        <family val="2"/>
      </rPr>
      <t xml:space="preserve">  -1
                             (1-T)
  </t>
    </r>
    <r>
      <rPr>
        <u val="single"/>
        <sz val="14"/>
        <rFont val="Arial"/>
        <family val="2"/>
      </rPr>
      <t>Observações</t>
    </r>
    <r>
      <rPr>
        <sz val="14"/>
        <rFont val="Arial"/>
        <family val="2"/>
      </rPr>
      <t>:
  i)   Fórmula de cálculo, composição do BDI e intervalos admissíveis nos termos do Acórdão 2622/2013 do TCU;
  ii)  BDI entre 19,60% e 24,23%.</t>
    </r>
  </si>
  <si>
    <t>62.03</t>
  </si>
  <si>
    <t>PROJETOS DE INFRA ESTRUTURA URBANA</t>
  </si>
  <si>
    <t>62.03.04</t>
  </si>
  <si>
    <t>sudecap</t>
  </si>
  <si>
    <t>PROJETO DE DRENAGEM</t>
  </si>
  <si>
    <t>KM</t>
  </si>
  <si>
    <t>62.05</t>
  </si>
  <si>
    <t>SERVICOS DE TOPOGRAFIA</t>
  </si>
  <si>
    <t>62.05.11</t>
  </si>
  <si>
    <t>MOBILIZAÇAO EQUIPE TOPOG.LOCAÇAO PONTOS SONDAGEM</t>
  </si>
  <si>
    <t>DIA</t>
  </si>
  <si>
    <t>SERVICOS DE GRAFICA</t>
  </si>
  <si>
    <t>64.07</t>
  </si>
  <si>
    <t>XEROX SIMPLES OPACO</t>
  </si>
  <si>
    <t>64.07.01</t>
  </si>
  <si>
    <t>FORMATO A4</t>
  </si>
  <si>
    <t>UN</t>
  </si>
  <si>
    <t>64.11</t>
  </si>
  <si>
    <t>ENCADERNACAO</t>
  </si>
  <si>
    <t>64.11.01</t>
  </si>
  <si>
    <t>EM CAPA A4 DE ACETATO, PVC/CROMICOTE, C/ ESPIRAL</t>
  </si>
  <si>
    <t>64.12</t>
  </si>
  <si>
    <t>PLOTAGEM PRETO E BRANCO SULFITE</t>
  </si>
  <si>
    <t>64.12.04</t>
  </si>
  <si>
    <t>FORMATO A1</t>
  </si>
  <si>
    <t>64.15</t>
  </si>
  <si>
    <t>PLOTAGEM COLORIDA SULFITE</t>
  </si>
  <si>
    <t>64.15.04</t>
  </si>
  <si>
    <t>INVESTIGACOES GEOTECNICAS</t>
  </si>
  <si>
    <t>65.02</t>
  </si>
  <si>
    <t>SONDAGEM A TRADO D= 20 CM</t>
  </si>
  <si>
    <t>65.02.01</t>
  </si>
  <si>
    <t>MOBILIZACAO</t>
  </si>
  <si>
    <t>VB</t>
  </si>
  <si>
    <t>65.02.02</t>
  </si>
  <si>
    <t>PERFURACAO</t>
  </si>
  <si>
    <t>M</t>
  </si>
  <si>
    <t>ELABORAÇÃO DE PROJETO BASICO E EXECUTIVO DEMICRODRENAGEM DO BAIRRO BOM JESUS II</t>
  </si>
  <si>
    <t>PROJETO ENGENHARIA SANEAMENTO BASICO</t>
  </si>
  <si>
    <t>SUDECAP / MAIO 2015</t>
  </si>
  <si>
    <t>TC: 0.238.152-64/2007</t>
  </si>
  <si>
    <t xml:space="preserve">                      173966D</t>
  </si>
  <si>
    <t>Proj. Eng. San. Basico</t>
  </si>
  <si>
    <t>Elaboração Projeto Executivo</t>
  </si>
  <si>
    <t>ELABORAÇÃO DE PROJETO BASICO E EXECUTIVO DE MICRODRENAGEM DO BAIRRO BOM JESUS II</t>
  </si>
  <si>
    <t>Proj. Microdrenagem Bairro Bom Jesus</t>
  </si>
  <si>
    <t>Prefeitura Municipal de Pirapora</t>
  </si>
  <si>
    <t>rep</t>
  </si>
  <si>
    <t>cp</t>
  </si>
  <si>
    <t>total</t>
  </si>
  <si>
    <t>PROJETOS DE INFRAESTRUTURA</t>
  </si>
  <si>
    <t>SERVIÇOS GRAFICOS</t>
  </si>
  <si>
    <t>INVESTIGAÇÕES GEOTECNICAS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</si>
</sst>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yy;@"/>
    <numFmt numFmtId="173" formatCode="#,##0.000"/>
    <numFmt numFmtId="174" formatCode="#,##0.0000"/>
    <numFmt numFmtId="175" formatCode="0.0%"/>
    <numFmt numFmtId="176" formatCode="_(* #,##0.0000_);_(* \(#,##0.0000\);_(* &quot;-&quot;????_);_(@_)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Swis721 Md BT"/>
      <family val="2"/>
    </font>
    <font>
      <sz val="4"/>
      <name val="Arial"/>
      <family val="2"/>
    </font>
    <font>
      <sz val="1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 val="single"/>
      <sz val="14"/>
      <name val="Arial"/>
      <family val="2"/>
    </font>
    <font>
      <b/>
      <sz val="14"/>
      <name val="Calibri"/>
      <family val="0"/>
    </font>
    <font>
      <sz val="1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/>
      <top style="hair"/>
      <bottom style="hair"/>
    </border>
    <border>
      <left style="medium"/>
      <right/>
      <top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5" fillId="33" borderId="21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vertical="center"/>
      <protection/>
    </xf>
    <xf numFmtId="0" fontId="14" fillId="33" borderId="23" xfId="0" applyFont="1" applyFill="1" applyBorder="1" applyAlignment="1" applyProtection="1">
      <alignment horizontal="right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vertical="center"/>
      <protection/>
    </xf>
    <xf numFmtId="0" fontId="15" fillId="33" borderId="16" xfId="0" applyFont="1" applyFill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10" fontId="15" fillId="0" borderId="24" xfId="0" applyNumberFormat="1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10" fontId="15" fillId="0" borderId="26" xfId="0" applyNumberFormat="1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14" fillId="37" borderId="18" xfId="0" applyFont="1" applyFill="1" applyBorder="1" applyAlignment="1" applyProtection="1">
      <alignment vertical="center"/>
      <protection locked="0"/>
    </xf>
    <xf numFmtId="0" fontId="15" fillId="37" borderId="18" xfId="0" applyFont="1" applyFill="1" applyBorder="1" applyAlignment="1" applyProtection="1">
      <alignment vertical="center"/>
      <protection locked="0"/>
    </xf>
    <xf numFmtId="0" fontId="16" fillId="37" borderId="18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2" fontId="0" fillId="0" borderId="0" xfId="0" applyNumberFormat="1" applyAlignment="1">
      <alignment/>
    </xf>
    <xf numFmtId="171" fontId="3" fillId="0" borderId="21" xfId="0" applyNumberFormat="1" applyFont="1" applyBorder="1" applyAlignment="1">
      <alignment/>
    </xf>
    <xf numFmtId="0" fontId="14" fillId="38" borderId="14" xfId="0" applyFont="1" applyFill="1" applyBorder="1" applyAlignment="1" applyProtection="1">
      <alignment horizontal="left" vertical="justify"/>
      <protection locked="0"/>
    </xf>
    <xf numFmtId="0" fontId="14" fillId="38" borderId="16" xfId="0" applyFont="1" applyFill="1" applyBorder="1" applyAlignment="1" applyProtection="1">
      <alignment horizontal="left" vertical="justify"/>
      <protection locked="0"/>
    </xf>
    <xf numFmtId="0" fontId="14" fillId="38" borderId="15" xfId="0" applyFont="1" applyFill="1" applyBorder="1" applyAlignment="1" applyProtection="1">
      <alignment horizontal="left" vertical="justify"/>
      <protection locked="0"/>
    </xf>
    <xf numFmtId="0" fontId="14" fillId="38" borderId="14" xfId="0" applyFont="1" applyFill="1" applyBorder="1" applyAlignment="1" applyProtection="1">
      <alignment horizontal="left" vertical="center"/>
      <protection locked="0"/>
    </xf>
    <xf numFmtId="0" fontId="14" fillId="38" borderId="16" xfId="0" applyFont="1" applyFill="1" applyBorder="1" applyAlignment="1" applyProtection="1">
      <alignment horizontal="left" vertical="center"/>
      <protection locked="0"/>
    </xf>
    <xf numFmtId="0" fontId="14" fillId="38" borderId="15" xfId="0" applyFont="1" applyFill="1" applyBorder="1" applyAlignment="1" applyProtection="1">
      <alignment horizontal="left" vertical="center"/>
      <protection locked="0"/>
    </xf>
    <xf numFmtId="0" fontId="14" fillId="38" borderId="14" xfId="0" applyFont="1" applyFill="1" applyBorder="1" applyAlignment="1" applyProtection="1">
      <alignment horizontal="center" vertical="center"/>
      <protection locked="0"/>
    </xf>
    <xf numFmtId="0" fontId="14" fillId="38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left" vertical="center"/>
      <protection/>
    </xf>
    <xf numFmtId="0" fontId="14" fillId="38" borderId="16" xfId="0" applyFont="1" applyFill="1" applyBorder="1" applyAlignment="1" applyProtection="1">
      <alignment horizontal="center" vertical="center"/>
      <protection locked="0"/>
    </xf>
    <xf numFmtId="172" fontId="14" fillId="38" borderId="14" xfId="0" applyNumberFormat="1" applyFont="1" applyFill="1" applyBorder="1" applyAlignment="1" applyProtection="1">
      <alignment horizontal="left" vertical="center"/>
      <protection locked="0"/>
    </xf>
    <xf numFmtId="172" fontId="14" fillId="38" borderId="16" xfId="0" applyNumberFormat="1" applyFont="1" applyFill="1" applyBorder="1" applyAlignment="1" applyProtection="1">
      <alignment horizontal="left" vertical="center"/>
      <protection locked="0"/>
    </xf>
    <xf numFmtId="172" fontId="14" fillId="38" borderId="15" xfId="0" applyNumberFormat="1" applyFont="1" applyFill="1" applyBorder="1" applyAlignment="1" applyProtection="1">
      <alignment horizontal="left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horizontal="right" vertical="center"/>
      <protection/>
    </xf>
    <xf numFmtId="0" fontId="14" fillId="33" borderId="11" xfId="0" applyFont="1" applyFill="1" applyBorder="1" applyAlignment="1" applyProtection="1">
      <alignment horizontal="right" vertical="center"/>
      <protection/>
    </xf>
    <xf numFmtId="0" fontId="14" fillId="33" borderId="31" xfId="0" applyFont="1" applyFill="1" applyBorder="1" applyAlignment="1" applyProtection="1">
      <alignment horizontal="right" vertical="center"/>
      <protection/>
    </xf>
    <xf numFmtId="0" fontId="14" fillId="33" borderId="16" xfId="0" applyFont="1" applyFill="1" applyBorder="1" applyAlignment="1" applyProtection="1">
      <alignment horizontal="right" vertical="center"/>
      <protection/>
    </xf>
    <xf numFmtId="0" fontId="14" fillId="33" borderId="15" xfId="0" applyFont="1" applyFill="1" applyBorder="1" applyAlignment="1" applyProtection="1">
      <alignment horizontal="right" vertical="center"/>
      <protection/>
    </xf>
    <xf numFmtId="10" fontId="14" fillId="39" borderId="10" xfId="51" applyNumberFormat="1" applyFont="1" applyFill="1" applyBorder="1" applyAlignment="1" applyProtection="1">
      <alignment horizontal="center" vertical="center"/>
      <protection/>
    </xf>
    <xf numFmtId="10" fontId="14" fillId="39" borderId="12" xfId="51" applyNumberFormat="1" applyFont="1" applyFill="1" applyBorder="1" applyAlignment="1" applyProtection="1">
      <alignment horizontal="center" vertical="center"/>
      <protection/>
    </xf>
    <xf numFmtId="10" fontId="14" fillId="39" borderId="11" xfId="51" applyNumberFormat="1" applyFont="1" applyFill="1" applyBorder="1" applyAlignment="1" applyProtection="1">
      <alignment horizontal="center" vertical="center"/>
      <protection/>
    </xf>
    <xf numFmtId="10" fontId="14" fillId="39" borderId="14" xfId="51" applyNumberFormat="1" applyFont="1" applyFill="1" applyBorder="1" applyAlignment="1" applyProtection="1">
      <alignment horizontal="center" vertical="center"/>
      <protection/>
    </xf>
    <xf numFmtId="10" fontId="14" fillId="39" borderId="16" xfId="51" applyNumberFormat="1" applyFont="1" applyFill="1" applyBorder="1" applyAlignment="1" applyProtection="1">
      <alignment horizontal="center" vertical="center"/>
      <protection/>
    </xf>
    <xf numFmtId="10" fontId="14" fillId="39" borderId="15" xfId="51" applyNumberFormat="1" applyFont="1" applyFill="1" applyBorder="1" applyAlignment="1" applyProtection="1">
      <alignment horizontal="center" vertical="center"/>
      <protection/>
    </xf>
    <xf numFmtId="10" fontId="15" fillId="0" borderId="25" xfId="0" applyNumberFormat="1" applyFont="1" applyBorder="1" applyAlignment="1" applyProtection="1">
      <alignment horizontal="center" vertical="center"/>
      <protection/>
    </xf>
    <xf numFmtId="10" fontId="15" fillId="0" borderId="32" xfId="0" applyNumberFormat="1" applyFont="1" applyBorder="1" applyAlignment="1" applyProtection="1">
      <alignment horizontal="center" vertical="center"/>
      <protection/>
    </xf>
    <xf numFmtId="10" fontId="15" fillId="38" borderId="25" xfId="51" applyNumberFormat="1" applyFont="1" applyFill="1" applyBorder="1" applyAlignment="1" applyProtection="1">
      <alignment horizontal="right" vertical="center"/>
      <protection locked="0"/>
    </xf>
    <xf numFmtId="0" fontId="15" fillId="0" borderId="30" xfId="0" applyFont="1" applyBorder="1" applyAlignment="1" applyProtection="1">
      <alignment horizontal="left" vertical="justify" wrapText="1"/>
      <protection/>
    </xf>
    <xf numFmtId="0" fontId="15" fillId="0" borderId="12" xfId="0" applyFont="1" applyBorder="1" applyAlignment="1" applyProtection="1">
      <alignment horizontal="left" vertical="justify" wrapText="1"/>
      <protection/>
    </xf>
    <xf numFmtId="0" fontId="15" fillId="0" borderId="11" xfId="0" applyFont="1" applyBorder="1" applyAlignment="1" applyProtection="1">
      <alignment horizontal="left" vertical="justify" wrapText="1"/>
      <protection/>
    </xf>
    <xf numFmtId="0" fontId="15" fillId="0" borderId="33" xfId="0" applyFont="1" applyBorder="1" applyAlignment="1" applyProtection="1">
      <alignment horizontal="left" vertical="justify" wrapText="1"/>
      <protection/>
    </xf>
    <xf numFmtId="0" fontId="15" fillId="0" borderId="0" xfId="0" applyFont="1" applyBorder="1" applyAlignment="1" applyProtection="1">
      <alignment horizontal="left" vertical="justify" wrapText="1"/>
      <protection/>
    </xf>
    <xf numFmtId="0" fontId="15" fillId="0" borderId="13" xfId="0" applyFont="1" applyBorder="1" applyAlignment="1" applyProtection="1">
      <alignment horizontal="left" vertical="justify" wrapText="1"/>
      <protection/>
    </xf>
    <xf numFmtId="0" fontId="15" fillId="0" borderId="31" xfId="0" applyFont="1" applyBorder="1" applyAlignment="1" applyProtection="1">
      <alignment horizontal="left" vertical="justify" wrapText="1"/>
      <protection/>
    </xf>
    <xf numFmtId="0" fontId="15" fillId="0" borderId="16" xfId="0" applyFont="1" applyBorder="1" applyAlignment="1" applyProtection="1">
      <alignment horizontal="left" vertical="justify" wrapText="1"/>
      <protection/>
    </xf>
    <xf numFmtId="0" fontId="15" fillId="0" borderId="15" xfId="0" applyFont="1" applyBorder="1" applyAlignment="1" applyProtection="1">
      <alignment horizontal="left" vertical="justify" wrapText="1"/>
      <protection/>
    </xf>
    <xf numFmtId="10" fontId="15" fillId="0" borderId="27" xfId="0" applyNumberFormat="1" applyFont="1" applyBorder="1" applyAlignment="1" applyProtection="1">
      <alignment horizontal="center" vertical="center"/>
      <protection/>
    </xf>
    <xf numFmtId="10" fontId="15" fillId="0" borderId="34" xfId="0" applyNumberFormat="1" applyFont="1" applyBorder="1" applyAlignment="1" applyProtection="1">
      <alignment horizontal="center" vertical="center"/>
      <protection/>
    </xf>
    <xf numFmtId="10" fontId="15" fillId="38" borderId="27" xfId="51" applyNumberFormat="1" applyFont="1" applyFill="1" applyBorder="1" applyAlignment="1" applyProtection="1">
      <alignment horizontal="right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10" fontId="15" fillId="0" borderId="28" xfId="0" applyNumberFormat="1" applyFont="1" applyBorder="1" applyAlignment="1" applyProtection="1">
      <alignment horizontal="center" vertical="center"/>
      <protection/>
    </xf>
    <xf numFmtId="10" fontId="15" fillId="0" borderId="29" xfId="0" applyNumberFormat="1" applyFont="1" applyBorder="1" applyAlignment="1" applyProtection="1">
      <alignment horizontal="center" vertical="center"/>
      <protection/>
    </xf>
    <xf numFmtId="10" fontId="15" fillId="0" borderId="36" xfId="0" applyNumberFormat="1" applyFont="1" applyBorder="1" applyAlignment="1" applyProtection="1">
      <alignment horizontal="center" vertical="center"/>
      <protection/>
    </xf>
    <xf numFmtId="10" fontId="15" fillId="38" borderId="29" xfId="51" applyNumberFormat="1" applyFont="1" applyFill="1" applyBorder="1" applyAlignment="1" applyProtection="1">
      <alignment horizontal="right" vertical="center"/>
      <protection locked="0"/>
    </xf>
    <xf numFmtId="0" fontId="2" fillId="33" borderId="19" xfId="0" applyFont="1" applyFill="1" applyBorder="1" applyAlignment="1" applyProtection="1">
      <alignment horizontal="center" vertical="center" textRotation="90"/>
      <protection/>
    </xf>
    <xf numFmtId="0" fontId="2" fillId="33" borderId="37" xfId="0" applyFont="1" applyFill="1" applyBorder="1" applyAlignment="1" applyProtection="1">
      <alignment horizontal="center" vertical="center" textRotation="90"/>
      <protection/>
    </xf>
    <xf numFmtId="0" fontId="2" fillId="33" borderId="20" xfId="0" applyFont="1" applyFill="1" applyBorder="1" applyAlignment="1" applyProtection="1">
      <alignment horizontal="center" vertical="center" textRotation="90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4" fillId="37" borderId="18" xfId="0" applyFont="1" applyFill="1" applyBorder="1" applyAlignment="1" applyProtection="1">
      <alignment horizontal="right" vertical="center"/>
      <protection locked="0"/>
    </xf>
    <xf numFmtId="0" fontId="15" fillId="37" borderId="18" xfId="0" applyFont="1" applyFill="1" applyBorder="1" applyAlignment="1" applyProtection="1">
      <alignment horizontal="right" vertical="center"/>
      <protection locked="0"/>
    </xf>
    <xf numFmtId="171" fontId="14" fillId="37" borderId="18" xfId="63" applyFont="1" applyFill="1" applyBorder="1" applyAlignment="1" applyProtection="1">
      <alignment horizontal="right" vertical="center"/>
      <protection locked="0"/>
    </xf>
    <xf numFmtId="0" fontId="18" fillId="37" borderId="18" xfId="0" applyFont="1" applyFill="1" applyBorder="1" applyAlignment="1">
      <alignment horizontal="center" wrapText="1"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49" fontId="14" fillId="37" borderId="18" xfId="0" applyNumberFormat="1" applyFont="1" applyFill="1" applyBorder="1" applyAlignment="1" applyProtection="1">
      <alignment horizontal="center" vertical="center"/>
      <protection locked="0"/>
    </xf>
    <xf numFmtId="0" fontId="14" fillId="37" borderId="18" xfId="0" applyFont="1" applyFill="1" applyBorder="1" applyAlignment="1" applyProtection="1">
      <alignment horizontal="center" vertical="center"/>
      <protection locked="0"/>
    </xf>
    <xf numFmtId="0" fontId="18" fillId="37" borderId="18" xfId="0" applyFont="1" applyFill="1" applyBorder="1" applyAlignment="1">
      <alignment horizontal="left" wrapText="1"/>
    </xf>
    <xf numFmtId="0" fontId="15" fillId="37" borderId="18" xfId="0" applyFont="1" applyFill="1" applyBorder="1" applyAlignment="1" applyProtection="1">
      <alignment horizontal="center" vertical="center"/>
      <protection locked="0"/>
    </xf>
    <xf numFmtId="171" fontId="15" fillId="37" borderId="18" xfId="63" applyFont="1" applyFill="1" applyBorder="1" applyAlignment="1" applyProtection="1">
      <alignment horizontal="right" vertical="center"/>
      <protection locked="0"/>
    </xf>
    <xf numFmtId="171" fontId="15" fillId="37" borderId="18" xfId="63" applyFont="1" applyFill="1" applyBorder="1" applyAlignment="1" applyProtection="1">
      <alignment horizontal="right" vertical="center"/>
      <protection/>
    </xf>
    <xf numFmtId="171" fontId="14" fillId="37" borderId="18" xfId="63" applyFont="1" applyFill="1" applyBorder="1" applyAlignment="1" applyProtection="1">
      <alignment horizontal="right" vertical="center"/>
      <protection/>
    </xf>
    <xf numFmtId="0" fontId="19" fillId="37" borderId="18" xfId="0" applyFont="1" applyFill="1" applyBorder="1" applyAlignment="1">
      <alignment horizontal="center" wrapText="1"/>
    </xf>
    <xf numFmtId="49" fontId="15" fillId="37" borderId="18" xfId="0" applyNumberFormat="1" applyFont="1" applyFill="1" applyBorder="1" applyAlignment="1" applyProtection="1">
      <alignment horizontal="center" vertical="center"/>
      <protection locked="0"/>
    </xf>
    <xf numFmtId="0" fontId="19" fillId="37" borderId="18" xfId="0" applyFont="1" applyFill="1" applyBorder="1" applyAlignment="1">
      <alignment horizontal="left" wrapText="1"/>
    </xf>
    <xf numFmtId="171" fontId="16" fillId="37" borderId="18" xfId="63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171" fontId="15" fillId="33" borderId="23" xfId="63" applyFont="1" applyFill="1" applyBorder="1" applyAlignment="1" applyProtection="1">
      <alignment horizontal="right" vertical="center"/>
      <protection/>
    </xf>
    <xf numFmtId="171" fontId="15" fillId="33" borderId="18" xfId="63" applyFont="1" applyFill="1" applyBorder="1" applyAlignment="1" applyProtection="1">
      <alignment horizontal="right" vertical="center"/>
      <protection/>
    </xf>
    <xf numFmtId="171" fontId="15" fillId="33" borderId="21" xfId="63" applyFont="1" applyFill="1" applyBorder="1" applyAlignment="1" applyProtection="1">
      <alignment horizontal="right" vertical="center"/>
      <protection/>
    </xf>
    <xf numFmtId="171" fontId="14" fillId="33" borderId="39" xfId="63" applyFont="1" applyFill="1" applyBorder="1" applyAlignment="1" applyProtection="1">
      <alignment horizontal="right" vertical="center"/>
      <protection/>
    </xf>
    <xf numFmtId="171" fontId="14" fillId="33" borderId="18" xfId="63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wrapText="1"/>
      <protection/>
    </xf>
    <xf numFmtId="171" fontId="2" fillId="0" borderId="19" xfId="63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1" fontId="2" fillId="0" borderId="20" xfId="63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1" fontId="2" fillId="0" borderId="18" xfId="63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1" fontId="3" fillId="0" borderId="21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1" fontId="2" fillId="0" borderId="18" xfId="0" applyNumberFormat="1" applyFont="1" applyBorder="1" applyAlignment="1">
      <alignment horizontal="center"/>
    </xf>
    <xf numFmtId="171" fontId="3" fillId="0" borderId="21" xfId="63" applyFont="1" applyBorder="1" applyAlignment="1">
      <alignment horizontal="center"/>
    </xf>
    <xf numFmtId="171" fontId="3" fillId="0" borderId="23" xfId="63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71" fontId="3" fillId="0" borderId="22" xfId="63" applyFont="1" applyBorder="1" applyAlignment="1">
      <alignment horizontal="center"/>
    </xf>
    <xf numFmtId="171" fontId="3" fillId="0" borderId="18" xfId="63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5" borderId="14" xfId="0" applyFont="1" applyFill="1" applyBorder="1" applyAlignment="1" applyProtection="1">
      <alignment horizontal="left" vertical="justify"/>
      <protection locked="0"/>
    </xf>
    <xf numFmtId="0" fontId="3" fillId="35" borderId="16" xfId="0" applyFont="1" applyFill="1" applyBorder="1" applyAlignment="1" applyProtection="1">
      <alignment horizontal="left" vertical="justify"/>
      <protection locked="0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170" fontId="59" fillId="0" borderId="0" xfId="47" applyFont="1" applyAlignment="1">
      <alignment/>
    </xf>
    <xf numFmtId="2" fontId="59" fillId="0" borderId="0" xfId="0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3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13687425" y="23812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Desenhando 59"/>
        <xdr:cNvSpPr>
          <a:spLocks/>
        </xdr:cNvSpPr>
      </xdr:nvSpPr>
      <xdr:spPr>
        <a:xfrm>
          <a:off x="15887700" y="2381250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887700" y="238125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828800" y="2381250"/>
          <a:ext cx="1331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00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19</xdr:col>
      <xdr:colOff>238125</xdr:colOff>
      <xdr:row>16</xdr:row>
      <xdr:rowOff>38100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29552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33</xdr:col>
      <xdr:colOff>28575</xdr:colOff>
      <xdr:row>16</xdr:row>
      <xdr:rowOff>38100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0" y="229552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A1:BL102"/>
  <sheetViews>
    <sheetView showGridLines="0" tabSelected="1" view="pageBreakPreview" zoomScale="50" zoomScaleNormal="75" zoomScaleSheetLayoutView="50" zoomScalePageLayoutView="0" workbookViewId="0" topLeftCell="A2">
      <selection activeCell="A2" sqref="A2"/>
    </sheetView>
  </sheetViews>
  <sheetFormatPr defaultColWidth="9.140625" defaultRowHeight="12" customHeight="1"/>
  <cols>
    <col min="1" max="1" width="0.5625" style="3" customWidth="1"/>
    <col min="2" max="2" width="5.28125" style="2" customWidth="1"/>
    <col min="3" max="4" width="6.7109375" style="2" customWidth="1"/>
    <col min="5" max="5" width="8.140625" style="2" customWidth="1"/>
    <col min="6" max="11" width="6.7109375" style="20" customWidth="1"/>
    <col min="12" max="24" width="6.7109375" style="3" customWidth="1"/>
    <col min="25" max="26" width="5.7109375" style="3" customWidth="1"/>
    <col min="27" max="27" width="6.8515625" style="3" customWidth="1"/>
    <col min="28" max="28" width="9.140625" style="3" customWidth="1"/>
    <col min="29" max="29" width="3.7109375" style="3" customWidth="1"/>
    <col min="30" max="30" width="2.28125" style="3" customWidth="1"/>
    <col min="31" max="31" width="7.421875" style="3" customWidth="1"/>
    <col min="32" max="40" width="4.7109375" style="3" customWidth="1"/>
    <col min="41" max="41" width="3.28125" style="3" hidden="1" customWidth="1"/>
    <col min="42" max="47" width="3.28125" style="3" customWidth="1"/>
    <col min="48" max="48" width="3.28125" style="5" customWidth="1"/>
    <col min="49" max="49" width="7.140625" style="3" customWidth="1"/>
    <col min="50" max="57" width="3.28125" style="3" customWidth="1"/>
    <col min="58" max="16384" width="9.140625" style="3" customWidth="1"/>
  </cols>
  <sheetData>
    <row r="1" spans="6:36" ht="6.75" customHeight="1">
      <c r="F1" s="3"/>
      <c r="G1" s="3"/>
      <c r="H1" s="3"/>
      <c r="I1" s="3"/>
      <c r="J1" s="3"/>
      <c r="K1" s="3"/>
      <c r="AJ1" s="4"/>
    </row>
    <row r="2" spans="2:40" ht="12.75" customHeight="1">
      <c r="B2" s="4"/>
      <c r="C2" s="4"/>
      <c r="D2" s="4"/>
      <c r="E2" s="4"/>
      <c r="F2" s="3"/>
      <c r="G2" s="3"/>
      <c r="H2" s="3"/>
      <c r="I2" s="3"/>
      <c r="J2" s="3"/>
      <c r="K2" s="3"/>
      <c r="M2" s="6"/>
      <c r="N2" s="118" t="s">
        <v>22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8"/>
      <c r="AH2" s="7"/>
      <c r="AI2" s="7"/>
      <c r="AJ2" s="7"/>
      <c r="AK2" s="7"/>
      <c r="AL2" s="8"/>
      <c r="AM2" s="8"/>
      <c r="AN2" s="8"/>
    </row>
    <row r="3" spans="2:40" ht="12" customHeight="1">
      <c r="B3" s="4"/>
      <c r="C3" s="4"/>
      <c r="D3" s="4"/>
      <c r="E3" s="4"/>
      <c r="F3" s="3"/>
      <c r="G3" s="3"/>
      <c r="H3" s="3"/>
      <c r="I3" s="3"/>
      <c r="J3" s="3"/>
      <c r="K3" s="3"/>
      <c r="M3" s="9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30"/>
      <c r="AH3" s="30"/>
      <c r="AI3" s="30"/>
      <c r="AJ3" s="30"/>
      <c r="AK3" s="30"/>
      <c r="AL3" s="30"/>
      <c r="AM3" s="30"/>
      <c r="AN3" s="30"/>
    </row>
    <row r="4" spans="2:11" ht="4.5" customHeight="1">
      <c r="B4" s="4"/>
      <c r="C4" s="4"/>
      <c r="D4" s="4"/>
      <c r="E4" s="4"/>
      <c r="F4" s="3"/>
      <c r="G4" s="3"/>
      <c r="H4" s="3"/>
      <c r="I4" s="9"/>
      <c r="J4" s="3"/>
      <c r="K4" s="3"/>
    </row>
    <row r="5" spans="2:48" s="8" customFormat="1" ht="13.5" customHeight="1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41"/>
      <c r="AA5" s="41"/>
      <c r="AB5" s="41"/>
      <c r="AC5" s="41"/>
      <c r="AD5" s="41"/>
      <c r="AE5" s="119" t="s">
        <v>21</v>
      </c>
      <c r="AF5" s="119"/>
      <c r="AG5" s="119"/>
      <c r="AH5" s="119"/>
      <c r="AI5" s="119"/>
      <c r="AJ5" s="119"/>
      <c r="AK5" s="119"/>
      <c r="AL5" s="119"/>
      <c r="AM5" s="119"/>
      <c r="AN5" s="119"/>
      <c r="AV5" s="10"/>
    </row>
    <row r="6" spans="2:13" ht="5.25" customHeight="1">
      <c r="B6" s="1"/>
      <c r="C6" s="1"/>
      <c r="D6" s="1"/>
      <c r="E6" s="1"/>
      <c r="F6" s="11"/>
      <c r="G6" s="11"/>
      <c r="H6" s="11"/>
      <c r="I6" s="11"/>
      <c r="J6" s="11"/>
      <c r="K6" s="11"/>
      <c r="L6" s="12"/>
      <c r="M6" s="13"/>
    </row>
    <row r="7" spans="2:48" s="4" customFormat="1" ht="13.5" customHeight="1">
      <c r="B7" s="74" t="s">
        <v>0</v>
      </c>
      <c r="C7" s="75"/>
      <c r="D7" s="75"/>
      <c r="E7" s="75"/>
      <c r="F7" s="75"/>
      <c r="G7" s="75"/>
      <c r="H7" s="75"/>
      <c r="I7" s="75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5"/>
      <c r="Y7" s="75"/>
      <c r="Z7" s="75"/>
      <c r="AA7" s="75"/>
      <c r="AB7" s="75"/>
      <c r="AC7" s="76"/>
      <c r="AD7" s="76"/>
      <c r="AE7" s="74" t="s">
        <v>2</v>
      </c>
      <c r="AF7" s="76"/>
      <c r="AG7" s="76"/>
      <c r="AH7" s="76"/>
      <c r="AI7" s="76"/>
      <c r="AJ7" s="76"/>
      <c r="AK7" s="76"/>
      <c r="AL7" s="76"/>
      <c r="AM7" s="76"/>
      <c r="AN7" s="77"/>
      <c r="AV7" s="14"/>
    </row>
    <row r="8" spans="2:48" s="4" customFormat="1" ht="19.5" customHeight="1">
      <c r="B8" s="113" t="s">
        <v>69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5"/>
      <c r="AE8" s="116" t="s">
        <v>140</v>
      </c>
      <c r="AF8" s="120"/>
      <c r="AG8" s="120"/>
      <c r="AH8" s="120"/>
      <c r="AI8" s="120"/>
      <c r="AJ8" s="120"/>
      <c r="AK8" s="120"/>
      <c r="AL8" s="120"/>
      <c r="AM8" s="120"/>
      <c r="AN8" s="117"/>
      <c r="AV8" s="14"/>
    </row>
    <row r="9" spans="2:48" s="15" customFormat="1" ht="13.5" customHeight="1">
      <c r="B9" s="75"/>
      <c r="C9" s="75"/>
      <c r="D9" s="75"/>
      <c r="E9" s="75"/>
      <c r="F9" s="78"/>
      <c r="G9" s="78"/>
      <c r="H9" s="78"/>
      <c r="I9" s="78"/>
      <c r="J9" s="78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V9" s="16"/>
    </row>
    <row r="10" spans="2:48" s="4" customFormat="1" ht="13.5" customHeight="1">
      <c r="B10" s="74" t="s">
        <v>12</v>
      </c>
      <c r="C10" s="75"/>
      <c r="D10" s="75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4" t="s">
        <v>10</v>
      </c>
      <c r="Y10" s="76"/>
      <c r="Z10" s="75"/>
      <c r="AA10" s="75"/>
      <c r="AB10" s="75"/>
      <c r="AC10" s="75"/>
      <c r="AD10" s="75"/>
      <c r="AE10" s="76"/>
      <c r="AF10" s="75"/>
      <c r="AG10" s="80"/>
      <c r="AH10" s="76"/>
      <c r="AI10" s="76"/>
      <c r="AJ10" s="76"/>
      <c r="AK10" s="76"/>
      <c r="AL10" s="79"/>
      <c r="AM10" s="81" t="s">
        <v>11</v>
      </c>
      <c r="AN10" s="77"/>
      <c r="AV10" s="14"/>
    </row>
    <row r="11" spans="2:40" ht="19.5" customHeight="1">
      <c r="B11" s="110" t="s">
        <v>144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2"/>
      <c r="X11" s="113" t="s">
        <v>65</v>
      </c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5"/>
      <c r="AM11" s="116" t="s">
        <v>8</v>
      </c>
      <c r="AN11" s="117"/>
    </row>
    <row r="12" spans="2:48" s="15" customFormat="1" ht="13.5" customHeight="1">
      <c r="B12" s="75"/>
      <c r="C12" s="75"/>
      <c r="D12" s="75"/>
      <c r="E12" s="75"/>
      <c r="F12" s="78"/>
      <c r="G12" s="78"/>
      <c r="H12" s="78"/>
      <c r="I12" s="78"/>
      <c r="J12" s="78"/>
      <c r="K12" s="78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6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82"/>
      <c r="AL12" s="82"/>
      <c r="AM12" s="82"/>
      <c r="AN12" s="82"/>
      <c r="AV12" s="16"/>
    </row>
    <row r="13" spans="2:48" s="4" customFormat="1" ht="13.5" customHeight="1">
      <c r="B13" s="81" t="s">
        <v>9</v>
      </c>
      <c r="C13" s="76"/>
      <c r="D13" s="76"/>
      <c r="E13" s="76"/>
      <c r="F13" s="75"/>
      <c r="G13" s="75"/>
      <c r="H13" s="75"/>
      <c r="I13" s="75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4" t="s">
        <v>16</v>
      </c>
      <c r="Y13" s="76"/>
      <c r="Z13" s="76"/>
      <c r="AA13" s="75"/>
      <c r="AB13" s="76"/>
      <c r="AC13" s="76"/>
      <c r="AD13" s="76"/>
      <c r="AE13" s="76"/>
      <c r="AF13" s="76"/>
      <c r="AG13" s="74" t="s">
        <v>1</v>
      </c>
      <c r="AH13" s="76"/>
      <c r="AI13" s="76"/>
      <c r="AJ13" s="75"/>
      <c r="AK13" s="76"/>
      <c r="AL13" s="76"/>
      <c r="AM13" s="76"/>
      <c r="AN13" s="76"/>
      <c r="AV13" s="14"/>
    </row>
    <row r="14" spans="2:48" s="4" customFormat="1" ht="16.5" customHeight="1">
      <c r="B14" s="113" t="s">
        <v>138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  <c r="X14" s="121" t="s">
        <v>70</v>
      </c>
      <c r="Y14" s="122"/>
      <c r="Z14" s="122"/>
      <c r="AA14" s="122"/>
      <c r="AB14" s="122"/>
      <c r="AC14" s="122"/>
      <c r="AD14" s="122"/>
      <c r="AE14" s="122"/>
      <c r="AF14" s="123"/>
      <c r="AG14" s="121" t="s">
        <v>139</v>
      </c>
      <c r="AH14" s="122"/>
      <c r="AI14" s="122"/>
      <c r="AJ14" s="122"/>
      <c r="AK14" s="122"/>
      <c r="AL14" s="122"/>
      <c r="AM14" s="122"/>
      <c r="AN14" s="123"/>
      <c r="AV14" s="14"/>
    </row>
    <row r="15" spans="2:40" ht="9.75" customHeight="1">
      <c r="B15" s="75"/>
      <c r="C15" s="75"/>
      <c r="D15" s="75"/>
      <c r="E15" s="75"/>
      <c r="F15" s="78"/>
      <c r="G15" s="78"/>
      <c r="H15" s="78"/>
      <c r="I15" s="78"/>
      <c r="J15" s="78"/>
      <c r="K15" s="78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</row>
    <row r="16" spans="2:41" ht="9.75" customHeight="1">
      <c r="B16" s="75" t="s">
        <v>23</v>
      </c>
      <c r="C16" s="75"/>
      <c r="D16" s="75"/>
      <c r="E16" s="75"/>
      <c r="F16" s="78"/>
      <c r="G16" s="78"/>
      <c r="H16" s="78"/>
      <c r="I16" s="78"/>
      <c r="J16" s="78"/>
      <c r="K16" s="7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29" t="b">
        <v>0</v>
      </c>
    </row>
    <row r="17" spans="2:40" ht="9.75" customHeight="1">
      <c r="B17" s="75"/>
      <c r="C17" s="75"/>
      <c r="D17" s="75"/>
      <c r="E17" s="75"/>
      <c r="F17" s="78"/>
      <c r="G17" s="78"/>
      <c r="H17" s="78"/>
      <c r="I17" s="78"/>
      <c r="J17" s="78"/>
      <c r="K17" s="78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</row>
    <row r="18" spans="2:40" ht="13.5" customHeight="1">
      <c r="B18" s="83" t="s">
        <v>19</v>
      </c>
      <c r="C18" s="84"/>
      <c r="D18" s="84"/>
      <c r="E18" s="84"/>
      <c r="F18" s="84"/>
      <c r="G18" s="84"/>
      <c r="H18" s="84"/>
      <c r="I18" s="84"/>
      <c r="J18" s="84"/>
      <c r="K18" s="124" t="s">
        <v>15</v>
      </c>
      <c r="L18" s="125"/>
      <c r="M18" s="125"/>
      <c r="N18" s="125"/>
      <c r="O18" s="125"/>
      <c r="P18" s="126"/>
      <c r="Q18" s="130" t="s">
        <v>18</v>
      </c>
      <c r="R18" s="131"/>
      <c r="S18" s="131"/>
      <c r="T18" s="131"/>
      <c r="U18" s="131"/>
      <c r="V18" s="131"/>
      <c r="W18" s="131"/>
      <c r="X18" s="131"/>
      <c r="Y18" s="134" t="s">
        <v>17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6"/>
      <c r="AJ18" s="140">
        <v>0</v>
      </c>
      <c r="AK18" s="141"/>
      <c r="AL18" s="141"/>
      <c r="AM18" s="141"/>
      <c r="AN18" s="142"/>
    </row>
    <row r="19" spans="2:40" ht="13.5" customHeight="1">
      <c r="B19" s="85"/>
      <c r="C19" s="86"/>
      <c r="D19" s="86"/>
      <c r="E19" s="86"/>
      <c r="F19" s="86"/>
      <c r="G19" s="86"/>
      <c r="H19" s="86"/>
      <c r="I19" s="86"/>
      <c r="J19" s="86"/>
      <c r="K19" s="127"/>
      <c r="L19" s="128"/>
      <c r="M19" s="128"/>
      <c r="N19" s="128"/>
      <c r="O19" s="128"/>
      <c r="P19" s="129"/>
      <c r="Q19" s="132"/>
      <c r="R19" s="133"/>
      <c r="S19" s="133"/>
      <c r="T19" s="133"/>
      <c r="U19" s="133"/>
      <c r="V19" s="133"/>
      <c r="W19" s="133"/>
      <c r="X19" s="133"/>
      <c r="Y19" s="137"/>
      <c r="Z19" s="138"/>
      <c r="AA19" s="138"/>
      <c r="AB19" s="138"/>
      <c r="AC19" s="138"/>
      <c r="AD19" s="138"/>
      <c r="AE19" s="138"/>
      <c r="AF19" s="138"/>
      <c r="AG19" s="138"/>
      <c r="AH19" s="138"/>
      <c r="AI19" s="139"/>
      <c r="AJ19" s="143"/>
      <c r="AK19" s="144"/>
      <c r="AL19" s="144"/>
      <c r="AM19" s="144"/>
      <c r="AN19" s="145"/>
    </row>
    <row r="20" spans="2:48" ht="16.5" customHeight="1">
      <c r="B20" s="87" t="s">
        <v>35</v>
      </c>
      <c r="C20" s="88"/>
      <c r="D20" s="88"/>
      <c r="E20" s="88"/>
      <c r="F20" s="88"/>
      <c r="G20" s="88"/>
      <c r="H20" s="88"/>
      <c r="I20" s="88"/>
      <c r="J20" s="88"/>
      <c r="K20" s="89" t="s">
        <v>14</v>
      </c>
      <c r="L20" s="146">
        <v>0.0032</v>
      </c>
      <c r="M20" s="146"/>
      <c r="N20" s="90" t="s">
        <v>13</v>
      </c>
      <c r="O20" s="146">
        <v>0.0074</v>
      </c>
      <c r="P20" s="147"/>
      <c r="Q20" s="91" t="s">
        <v>24</v>
      </c>
      <c r="R20" s="92"/>
      <c r="S20" s="92"/>
      <c r="T20" s="92"/>
      <c r="U20" s="92"/>
      <c r="V20" s="92"/>
      <c r="W20" s="148">
        <v>0.0074</v>
      </c>
      <c r="X20" s="148"/>
      <c r="Y20" s="149" t="s">
        <v>99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1"/>
      <c r="AT20" s="5"/>
      <c r="AV20" s="3"/>
    </row>
    <row r="21" spans="2:48" ht="18" customHeight="1">
      <c r="B21" s="93" t="s">
        <v>40</v>
      </c>
      <c r="C21" s="94"/>
      <c r="D21" s="94"/>
      <c r="E21" s="94"/>
      <c r="F21" s="94"/>
      <c r="G21" s="94"/>
      <c r="H21" s="94"/>
      <c r="I21" s="94"/>
      <c r="J21" s="94"/>
      <c r="K21" s="95" t="s">
        <v>14</v>
      </c>
      <c r="L21" s="158">
        <v>0.005</v>
      </c>
      <c r="M21" s="158"/>
      <c r="N21" s="96" t="s">
        <v>13</v>
      </c>
      <c r="O21" s="158">
        <v>0.0097</v>
      </c>
      <c r="P21" s="159"/>
      <c r="Q21" s="97" t="s">
        <v>25</v>
      </c>
      <c r="R21" s="98"/>
      <c r="S21" s="98"/>
      <c r="T21" s="98"/>
      <c r="U21" s="98"/>
      <c r="V21" s="98"/>
      <c r="W21" s="160">
        <v>0.009</v>
      </c>
      <c r="X21" s="160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4"/>
      <c r="AT21" s="5"/>
      <c r="AV21" s="3"/>
    </row>
    <row r="22" spans="2:48" ht="13.5" customHeight="1">
      <c r="B22" s="93" t="s">
        <v>36</v>
      </c>
      <c r="C22" s="94"/>
      <c r="D22" s="94"/>
      <c r="E22" s="94"/>
      <c r="F22" s="94"/>
      <c r="G22" s="94"/>
      <c r="H22" s="94"/>
      <c r="I22" s="94"/>
      <c r="J22" s="94"/>
      <c r="K22" s="95" t="s">
        <v>14</v>
      </c>
      <c r="L22" s="158">
        <v>0.0102</v>
      </c>
      <c r="M22" s="158"/>
      <c r="N22" s="96" t="s">
        <v>13</v>
      </c>
      <c r="O22" s="158">
        <v>0.0121</v>
      </c>
      <c r="P22" s="159"/>
      <c r="Q22" s="97" t="s">
        <v>26</v>
      </c>
      <c r="R22" s="98"/>
      <c r="S22" s="98"/>
      <c r="T22" s="98"/>
      <c r="U22" s="98"/>
      <c r="V22" s="98"/>
      <c r="W22" s="160">
        <v>0.012</v>
      </c>
      <c r="X22" s="160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4"/>
      <c r="AT22" s="5"/>
      <c r="AV22" s="3"/>
    </row>
    <row r="23" spans="2:48" ht="13.5" customHeight="1">
      <c r="B23" s="93" t="s">
        <v>37</v>
      </c>
      <c r="C23" s="94"/>
      <c r="D23" s="94"/>
      <c r="E23" s="94"/>
      <c r="F23" s="94"/>
      <c r="G23" s="94"/>
      <c r="H23" s="94"/>
      <c r="I23" s="94"/>
      <c r="J23" s="94"/>
      <c r="K23" s="95" t="s">
        <v>14</v>
      </c>
      <c r="L23" s="158">
        <v>0.038</v>
      </c>
      <c r="M23" s="158"/>
      <c r="N23" s="96" t="s">
        <v>13</v>
      </c>
      <c r="O23" s="158">
        <v>0.0467</v>
      </c>
      <c r="P23" s="159"/>
      <c r="Q23" s="97" t="s">
        <v>27</v>
      </c>
      <c r="R23" s="98"/>
      <c r="S23" s="98"/>
      <c r="T23" s="98"/>
      <c r="U23" s="98"/>
      <c r="V23" s="98"/>
      <c r="W23" s="160">
        <v>0.045</v>
      </c>
      <c r="X23" s="160"/>
      <c r="Y23" s="152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4"/>
      <c r="AT23" s="5"/>
      <c r="AV23" s="3"/>
    </row>
    <row r="24" spans="2:48" ht="13.5" customHeight="1">
      <c r="B24" s="93" t="s">
        <v>38</v>
      </c>
      <c r="C24" s="94"/>
      <c r="D24" s="94"/>
      <c r="E24" s="94"/>
      <c r="F24" s="94"/>
      <c r="G24" s="94"/>
      <c r="H24" s="94"/>
      <c r="I24" s="94"/>
      <c r="J24" s="94"/>
      <c r="K24" s="95" t="s">
        <v>14</v>
      </c>
      <c r="L24" s="158">
        <v>0.0664</v>
      </c>
      <c r="M24" s="158"/>
      <c r="N24" s="96" t="s">
        <v>13</v>
      </c>
      <c r="O24" s="158">
        <v>0.0869</v>
      </c>
      <c r="P24" s="159"/>
      <c r="Q24" s="97" t="s">
        <v>28</v>
      </c>
      <c r="R24" s="98"/>
      <c r="S24" s="98"/>
      <c r="T24" s="98"/>
      <c r="U24" s="98"/>
      <c r="V24" s="98"/>
      <c r="W24" s="160">
        <v>0.0869</v>
      </c>
      <c r="X24" s="160"/>
      <c r="Y24" s="152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4"/>
      <c r="AT24" s="5"/>
      <c r="AV24" s="3"/>
    </row>
    <row r="25" spans="2:48" ht="13.5" customHeight="1">
      <c r="B25" s="99" t="s">
        <v>39</v>
      </c>
      <c r="C25" s="100"/>
      <c r="D25" s="100"/>
      <c r="E25" s="100"/>
      <c r="F25" s="100"/>
      <c r="G25" s="100"/>
      <c r="H25" s="100"/>
      <c r="I25" s="100"/>
      <c r="J25" s="100"/>
      <c r="K25" s="167" t="s">
        <v>45</v>
      </c>
      <c r="L25" s="168"/>
      <c r="M25" s="168"/>
      <c r="N25" s="168"/>
      <c r="O25" s="168"/>
      <c r="P25" s="169"/>
      <c r="Q25" s="101" t="s">
        <v>29</v>
      </c>
      <c r="R25" s="102"/>
      <c r="S25" s="102"/>
      <c r="T25" s="102"/>
      <c r="U25" s="102"/>
      <c r="V25" s="102"/>
      <c r="W25" s="170">
        <v>0.06</v>
      </c>
      <c r="X25" s="170"/>
      <c r="Y25" s="155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7"/>
      <c r="AT25" s="5"/>
      <c r="AV25" s="3"/>
    </row>
    <row r="26" spans="3:40" ht="6" customHeight="1">
      <c r="C26" s="69"/>
      <c r="D26" s="69"/>
      <c r="E26" s="69"/>
      <c r="F26" s="70"/>
      <c r="G26" s="70"/>
      <c r="H26" s="70"/>
      <c r="I26" s="70"/>
      <c r="J26" s="70"/>
      <c r="K26" s="70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2:40" ht="12" customHeight="1">
      <c r="B27" s="171" t="s">
        <v>3</v>
      </c>
      <c r="C27" s="21"/>
      <c r="D27" s="22"/>
      <c r="E27" s="23"/>
      <c r="F27" s="22"/>
      <c r="G27" s="174" t="s">
        <v>4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6"/>
      <c r="T27" s="174" t="s">
        <v>5</v>
      </c>
      <c r="U27" s="176"/>
      <c r="V27" s="174" t="s">
        <v>6</v>
      </c>
      <c r="W27" s="175"/>
      <c r="X27" s="176"/>
      <c r="Y27" s="185" t="s">
        <v>30</v>
      </c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7"/>
    </row>
    <row r="28" spans="1:40" ht="12" customHeight="1">
      <c r="A28" s="17"/>
      <c r="B28" s="172"/>
      <c r="C28" s="28" t="s">
        <v>41</v>
      </c>
      <c r="D28" s="24"/>
      <c r="E28" s="188" t="s">
        <v>42</v>
      </c>
      <c r="F28" s="189"/>
      <c r="G28" s="177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9"/>
      <c r="T28" s="177"/>
      <c r="U28" s="179"/>
      <c r="V28" s="177"/>
      <c r="W28" s="178"/>
      <c r="X28" s="179"/>
      <c r="Y28" s="185" t="s">
        <v>43</v>
      </c>
      <c r="Z28" s="186"/>
      <c r="AA28" s="186"/>
      <c r="AB28" s="186"/>
      <c r="AC28" s="186"/>
      <c r="AD28" s="186"/>
      <c r="AE28" s="186"/>
      <c r="AF28" s="190" t="s">
        <v>44</v>
      </c>
      <c r="AG28" s="186"/>
      <c r="AH28" s="186"/>
      <c r="AI28" s="186"/>
      <c r="AJ28" s="186"/>
      <c r="AK28" s="186"/>
      <c r="AL28" s="186"/>
      <c r="AM28" s="186"/>
      <c r="AN28" s="187"/>
    </row>
    <row r="29" spans="1:40" ht="16.5" customHeight="1">
      <c r="A29" s="17"/>
      <c r="B29" s="173"/>
      <c r="C29" s="25"/>
      <c r="D29" s="26"/>
      <c r="E29" s="27"/>
      <c r="F29" s="26"/>
      <c r="G29" s="180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3"/>
      <c r="T29" s="180"/>
      <c r="U29" s="163"/>
      <c r="V29" s="180"/>
      <c r="W29" s="162"/>
      <c r="X29" s="163"/>
      <c r="Y29" s="180" t="s">
        <v>20</v>
      </c>
      <c r="Z29" s="162"/>
      <c r="AA29" s="163"/>
      <c r="AB29" s="180" t="s">
        <v>31</v>
      </c>
      <c r="AC29" s="162"/>
      <c r="AD29" s="162"/>
      <c r="AE29" s="162"/>
      <c r="AF29" s="161" t="s">
        <v>20</v>
      </c>
      <c r="AG29" s="162"/>
      <c r="AH29" s="163"/>
      <c r="AI29" s="164" t="s">
        <v>31</v>
      </c>
      <c r="AJ29" s="165"/>
      <c r="AK29" s="165"/>
      <c r="AL29" s="165"/>
      <c r="AM29" s="165"/>
      <c r="AN29" s="166"/>
    </row>
    <row r="30" spans="1:48" s="9" customFormat="1" ht="24.75" customHeight="1">
      <c r="A30" s="31"/>
      <c r="B30" s="103" t="s">
        <v>47</v>
      </c>
      <c r="C30" s="191"/>
      <c r="D30" s="191"/>
      <c r="E30" s="191"/>
      <c r="F30" s="191"/>
      <c r="G30" s="192" t="s">
        <v>48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81"/>
      <c r="W30" s="181"/>
      <c r="X30" s="181"/>
      <c r="Y30" s="183"/>
      <c r="Z30" s="183"/>
      <c r="AA30" s="183"/>
      <c r="AB30" s="197">
        <f>IF(T30="","",ROUND(V30*Y30,2))</f>
      </c>
      <c r="AC30" s="197"/>
      <c r="AD30" s="197"/>
      <c r="AE30" s="197"/>
      <c r="AF30" s="197">
        <f aca="true" t="shared" si="0" ref="AF30:AF47">IF(T30="","",ROUND(Y30*(1+$AJ$18),2))</f>
      </c>
      <c r="AG30" s="197"/>
      <c r="AH30" s="197"/>
      <c r="AI30" s="197">
        <f aca="true" t="shared" si="1" ref="AI30:AI47">IF(T30="","",ROUND(V30*AF30,2))</f>
      </c>
      <c r="AJ30" s="197"/>
      <c r="AK30" s="197"/>
      <c r="AL30" s="197"/>
      <c r="AM30" s="197"/>
      <c r="AN30" s="197"/>
      <c r="AV30" s="32"/>
    </row>
    <row r="31" spans="1:40" ht="24.75" customHeight="1">
      <c r="A31" s="17"/>
      <c r="B31" s="104" t="s">
        <v>49</v>
      </c>
      <c r="C31" s="184" t="s">
        <v>100</v>
      </c>
      <c r="D31" s="184"/>
      <c r="E31" s="191"/>
      <c r="F31" s="191"/>
      <c r="G31" s="193" t="s">
        <v>101</v>
      </c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4"/>
      <c r="U31" s="194"/>
      <c r="V31" s="182"/>
      <c r="W31" s="182"/>
      <c r="X31" s="182"/>
      <c r="Y31" s="195"/>
      <c r="Z31" s="195"/>
      <c r="AA31" s="195"/>
      <c r="AB31" s="196">
        <f>IF(T31="","",ROUND(V31*Y31,2))</f>
      </c>
      <c r="AC31" s="196"/>
      <c r="AD31" s="196"/>
      <c r="AE31" s="196"/>
      <c r="AF31" s="196">
        <f t="shared" si="0"/>
      </c>
      <c r="AG31" s="196"/>
      <c r="AH31" s="196"/>
      <c r="AI31" s="197">
        <f>SUM(AI32:AN34)</f>
        <v>33994.81</v>
      </c>
      <c r="AJ31" s="197"/>
      <c r="AK31" s="197"/>
      <c r="AL31" s="197"/>
      <c r="AM31" s="197"/>
      <c r="AN31" s="197"/>
    </row>
    <row r="32" spans="1:64" s="38" customFormat="1" ht="24.75" customHeight="1">
      <c r="A32" s="37"/>
      <c r="B32" s="104" t="s">
        <v>50</v>
      </c>
      <c r="C32" s="198" t="s">
        <v>102</v>
      </c>
      <c r="D32" s="198"/>
      <c r="E32" s="199" t="s">
        <v>103</v>
      </c>
      <c r="F32" s="199"/>
      <c r="G32" s="200" t="s">
        <v>104</v>
      </c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198" t="s">
        <v>105</v>
      </c>
      <c r="U32" s="198"/>
      <c r="V32" s="198">
        <v>3.6</v>
      </c>
      <c r="W32" s="198"/>
      <c r="X32" s="198"/>
      <c r="Y32" s="195">
        <v>7882.46</v>
      </c>
      <c r="Z32" s="195"/>
      <c r="AA32" s="195"/>
      <c r="AB32" s="196">
        <f>Y32*V32</f>
        <v>28376.856</v>
      </c>
      <c r="AC32" s="196"/>
      <c r="AD32" s="196"/>
      <c r="AE32" s="196"/>
      <c r="AF32" s="196">
        <f t="shared" si="0"/>
        <v>7882.46</v>
      </c>
      <c r="AG32" s="196"/>
      <c r="AH32" s="196"/>
      <c r="AI32" s="196">
        <f t="shared" si="1"/>
        <v>28376.86</v>
      </c>
      <c r="AJ32" s="196"/>
      <c r="AK32" s="196"/>
      <c r="AL32" s="196"/>
      <c r="AM32" s="196"/>
      <c r="AN32" s="196"/>
      <c r="AP32" s="39"/>
      <c r="AQ32" s="39"/>
      <c r="AR32" s="39"/>
      <c r="AS32" s="39"/>
      <c r="AT32" s="39"/>
      <c r="AU32" s="39"/>
      <c r="AV32" s="40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40" ht="24.75" customHeight="1">
      <c r="A33" s="17"/>
      <c r="B33" s="104" t="s">
        <v>51</v>
      </c>
      <c r="C33" s="198" t="s">
        <v>106</v>
      </c>
      <c r="D33" s="198"/>
      <c r="E33" s="199" t="s">
        <v>103</v>
      </c>
      <c r="F33" s="199"/>
      <c r="G33" s="200" t="s">
        <v>107</v>
      </c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198"/>
      <c r="U33" s="198"/>
      <c r="V33" s="198"/>
      <c r="W33" s="198"/>
      <c r="X33" s="198"/>
      <c r="Y33" s="195"/>
      <c r="Z33" s="195"/>
      <c r="AA33" s="195"/>
      <c r="AB33" s="196">
        <f aca="true" t="shared" si="2" ref="AB33:AB47">Y33*V33</f>
        <v>0</v>
      </c>
      <c r="AC33" s="196"/>
      <c r="AD33" s="196"/>
      <c r="AE33" s="196"/>
      <c r="AF33" s="196">
        <f t="shared" si="0"/>
      </c>
      <c r="AG33" s="196"/>
      <c r="AH33" s="196"/>
      <c r="AI33" s="196">
        <f t="shared" si="1"/>
      </c>
      <c r="AJ33" s="196"/>
      <c r="AK33" s="196"/>
      <c r="AL33" s="196"/>
      <c r="AM33" s="196"/>
      <c r="AN33" s="196"/>
    </row>
    <row r="34" spans="1:40" ht="24.75" customHeight="1">
      <c r="A34" s="17"/>
      <c r="B34" s="104"/>
      <c r="C34" s="198" t="s">
        <v>108</v>
      </c>
      <c r="D34" s="198"/>
      <c r="E34" s="199" t="s">
        <v>103</v>
      </c>
      <c r="F34" s="199"/>
      <c r="G34" s="200" t="s">
        <v>109</v>
      </c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198" t="s">
        <v>110</v>
      </c>
      <c r="U34" s="198"/>
      <c r="V34" s="198">
        <v>5</v>
      </c>
      <c r="W34" s="198"/>
      <c r="X34" s="198"/>
      <c r="Y34" s="195">
        <v>1123.59</v>
      </c>
      <c r="Z34" s="195"/>
      <c r="AA34" s="195"/>
      <c r="AB34" s="196">
        <f t="shared" si="2"/>
        <v>5617.95</v>
      </c>
      <c r="AC34" s="196"/>
      <c r="AD34" s="196"/>
      <c r="AE34" s="196"/>
      <c r="AF34" s="196">
        <f t="shared" si="0"/>
        <v>1123.59</v>
      </c>
      <c r="AG34" s="196"/>
      <c r="AH34" s="196"/>
      <c r="AI34" s="196">
        <v>5617.95</v>
      </c>
      <c r="AJ34" s="196"/>
      <c r="AK34" s="196"/>
      <c r="AL34" s="196"/>
      <c r="AM34" s="196"/>
      <c r="AN34" s="196"/>
    </row>
    <row r="35" spans="1:48" s="9" customFormat="1" ht="24.75" customHeight="1">
      <c r="A35" s="31"/>
      <c r="B35" s="103" t="s">
        <v>52</v>
      </c>
      <c r="C35" s="184">
        <v>64</v>
      </c>
      <c r="D35" s="184"/>
      <c r="E35" s="199" t="s">
        <v>103</v>
      </c>
      <c r="F35" s="199"/>
      <c r="G35" s="193" t="s">
        <v>111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84"/>
      <c r="U35" s="184"/>
      <c r="V35" s="184"/>
      <c r="W35" s="184"/>
      <c r="X35" s="184"/>
      <c r="Y35" s="183"/>
      <c r="Z35" s="183"/>
      <c r="AA35" s="183"/>
      <c r="AB35" s="196">
        <f t="shared" si="2"/>
        <v>0</v>
      </c>
      <c r="AC35" s="196"/>
      <c r="AD35" s="196"/>
      <c r="AE35" s="196"/>
      <c r="AF35" s="197">
        <f t="shared" si="0"/>
      </c>
      <c r="AG35" s="197"/>
      <c r="AH35" s="197"/>
      <c r="AI35" s="197">
        <f>SUM(AI37:AN43)</f>
        <v>1371.74</v>
      </c>
      <c r="AJ35" s="197"/>
      <c r="AK35" s="197"/>
      <c r="AL35" s="197"/>
      <c r="AM35" s="197"/>
      <c r="AN35" s="197"/>
      <c r="AV35" s="32"/>
    </row>
    <row r="36" spans="1:40" ht="24.75" customHeight="1">
      <c r="A36" s="17"/>
      <c r="B36" s="104" t="s">
        <v>53</v>
      </c>
      <c r="C36" s="198" t="s">
        <v>112</v>
      </c>
      <c r="D36" s="198"/>
      <c r="E36" s="199" t="s">
        <v>103</v>
      </c>
      <c r="F36" s="199"/>
      <c r="G36" s="200" t="s">
        <v>113</v>
      </c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198"/>
      <c r="U36" s="198"/>
      <c r="V36" s="198"/>
      <c r="W36" s="198"/>
      <c r="X36" s="198"/>
      <c r="Y36" s="195"/>
      <c r="Z36" s="195"/>
      <c r="AA36" s="195"/>
      <c r="AB36" s="196">
        <f t="shared" si="2"/>
        <v>0</v>
      </c>
      <c r="AC36" s="196"/>
      <c r="AD36" s="196"/>
      <c r="AE36" s="196"/>
      <c r="AF36" s="196">
        <f t="shared" si="0"/>
      </c>
      <c r="AG36" s="196"/>
      <c r="AH36" s="196"/>
      <c r="AI36" s="196">
        <f t="shared" si="1"/>
      </c>
      <c r="AJ36" s="196"/>
      <c r="AK36" s="196"/>
      <c r="AL36" s="196"/>
      <c r="AM36" s="196"/>
      <c r="AN36" s="196"/>
    </row>
    <row r="37" spans="1:40" ht="24.75" customHeight="1">
      <c r="A37" s="17"/>
      <c r="B37" s="104" t="s">
        <v>54</v>
      </c>
      <c r="C37" s="198" t="s">
        <v>114</v>
      </c>
      <c r="D37" s="198"/>
      <c r="E37" s="199" t="s">
        <v>103</v>
      </c>
      <c r="F37" s="199"/>
      <c r="G37" s="200" t="s">
        <v>115</v>
      </c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198" t="s">
        <v>116</v>
      </c>
      <c r="U37" s="198"/>
      <c r="V37" s="198">
        <v>1500</v>
      </c>
      <c r="W37" s="198"/>
      <c r="X37" s="198"/>
      <c r="Y37" s="195">
        <v>0.24</v>
      </c>
      <c r="Z37" s="195"/>
      <c r="AA37" s="195"/>
      <c r="AB37" s="196">
        <f t="shared" si="2"/>
        <v>360</v>
      </c>
      <c r="AC37" s="196"/>
      <c r="AD37" s="196"/>
      <c r="AE37" s="196"/>
      <c r="AF37" s="196">
        <f t="shared" si="0"/>
        <v>0.24</v>
      </c>
      <c r="AG37" s="196"/>
      <c r="AH37" s="196"/>
      <c r="AI37" s="196">
        <f t="shared" si="1"/>
        <v>360</v>
      </c>
      <c r="AJ37" s="196"/>
      <c r="AK37" s="196"/>
      <c r="AL37" s="196"/>
      <c r="AM37" s="196"/>
      <c r="AN37" s="196"/>
    </row>
    <row r="38" spans="1:48" s="13" customFormat="1" ht="24.75" customHeight="1">
      <c r="A38" s="35"/>
      <c r="B38" s="105" t="s">
        <v>55</v>
      </c>
      <c r="C38" s="198" t="s">
        <v>117</v>
      </c>
      <c r="D38" s="198"/>
      <c r="E38" s="199" t="s">
        <v>103</v>
      </c>
      <c r="F38" s="199"/>
      <c r="G38" s="200" t="s">
        <v>118</v>
      </c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198"/>
      <c r="U38" s="198"/>
      <c r="V38" s="198"/>
      <c r="W38" s="198"/>
      <c r="X38" s="198"/>
      <c r="Y38" s="201"/>
      <c r="Z38" s="201"/>
      <c r="AA38" s="201"/>
      <c r="AB38" s="196">
        <f t="shared" si="2"/>
        <v>0</v>
      </c>
      <c r="AC38" s="196"/>
      <c r="AD38" s="196"/>
      <c r="AE38" s="196"/>
      <c r="AF38" s="196">
        <f t="shared" si="0"/>
      </c>
      <c r="AG38" s="196"/>
      <c r="AH38" s="196"/>
      <c r="AI38" s="196">
        <f t="shared" si="1"/>
      </c>
      <c r="AJ38" s="196"/>
      <c r="AK38" s="196"/>
      <c r="AL38" s="196"/>
      <c r="AM38" s="196"/>
      <c r="AN38" s="196"/>
      <c r="AR38" s="3"/>
      <c r="AV38" s="36"/>
    </row>
    <row r="39" spans="1:40" ht="24.75" customHeight="1">
      <c r="A39" s="17"/>
      <c r="B39" s="104" t="s">
        <v>56</v>
      </c>
      <c r="C39" s="198" t="s">
        <v>119</v>
      </c>
      <c r="D39" s="198"/>
      <c r="E39" s="199" t="s">
        <v>103</v>
      </c>
      <c r="F39" s="199"/>
      <c r="G39" s="200" t="s">
        <v>120</v>
      </c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198" t="s">
        <v>116</v>
      </c>
      <c r="U39" s="198"/>
      <c r="V39" s="198">
        <v>6</v>
      </c>
      <c r="W39" s="198"/>
      <c r="X39" s="198"/>
      <c r="Y39" s="195">
        <v>3.79</v>
      </c>
      <c r="Z39" s="195"/>
      <c r="AA39" s="195"/>
      <c r="AB39" s="196">
        <f t="shared" si="2"/>
        <v>22.740000000000002</v>
      </c>
      <c r="AC39" s="196"/>
      <c r="AD39" s="196"/>
      <c r="AE39" s="196"/>
      <c r="AF39" s="196">
        <f t="shared" si="0"/>
        <v>3.79</v>
      </c>
      <c r="AG39" s="196"/>
      <c r="AH39" s="196"/>
      <c r="AI39" s="196">
        <f t="shared" si="1"/>
        <v>22.74</v>
      </c>
      <c r="AJ39" s="196"/>
      <c r="AK39" s="196"/>
      <c r="AL39" s="196"/>
      <c r="AM39" s="196"/>
      <c r="AN39" s="196"/>
    </row>
    <row r="40" spans="1:40" ht="24.75" customHeight="1">
      <c r="A40" s="17"/>
      <c r="B40" s="104" t="s">
        <v>57</v>
      </c>
      <c r="C40" s="198" t="s">
        <v>121</v>
      </c>
      <c r="D40" s="198"/>
      <c r="E40" s="199" t="s">
        <v>103</v>
      </c>
      <c r="F40" s="199"/>
      <c r="G40" s="200" t="s">
        <v>122</v>
      </c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198"/>
      <c r="U40" s="198"/>
      <c r="V40" s="198"/>
      <c r="W40" s="198"/>
      <c r="X40" s="198"/>
      <c r="Y40" s="195"/>
      <c r="Z40" s="195"/>
      <c r="AA40" s="195"/>
      <c r="AB40" s="196">
        <f t="shared" si="2"/>
        <v>0</v>
      </c>
      <c r="AC40" s="196"/>
      <c r="AD40" s="196"/>
      <c r="AE40" s="196"/>
      <c r="AF40" s="196">
        <f t="shared" si="0"/>
      </c>
      <c r="AG40" s="196"/>
      <c r="AH40" s="196"/>
      <c r="AI40" s="196">
        <f t="shared" si="1"/>
      </c>
      <c r="AJ40" s="196"/>
      <c r="AK40" s="196"/>
      <c r="AL40" s="196"/>
      <c r="AM40" s="196"/>
      <c r="AN40" s="196"/>
    </row>
    <row r="41" spans="1:40" ht="24.75" customHeight="1">
      <c r="A41" s="17"/>
      <c r="B41" s="104" t="s">
        <v>58</v>
      </c>
      <c r="C41" s="198" t="s">
        <v>123</v>
      </c>
      <c r="D41" s="198"/>
      <c r="E41" s="199" t="s">
        <v>103</v>
      </c>
      <c r="F41" s="199"/>
      <c r="G41" s="200" t="s">
        <v>124</v>
      </c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198" t="s">
        <v>116</v>
      </c>
      <c r="U41" s="198"/>
      <c r="V41" s="198">
        <v>200</v>
      </c>
      <c r="W41" s="198"/>
      <c r="X41" s="198"/>
      <c r="Y41" s="195">
        <v>3.91</v>
      </c>
      <c r="Z41" s="195"/>
      <c r="AA41" s="195"/>
      <c r="AB41" s="196">
        <f t="shared" si="2"/>
        <v>782</v>
      </c>
      <c r="AC41" s="196"/>
      <c r="AD41" s="196"/>
      <c r="AE41" s="196"/>
      <c r="AF41" s="196">
        <f t="shared" si="0"/>
        <v>3.91</v>
      </c>
      <c r="AG41" s="196"/>
      <c r="AH41" s="196"/>
      <c r="AI41" s="196">
        <f t="shared" si="1"/>
        <v>782</v>
      </c>
      <c r="AJ41" s="196"/>
      <c r="AK41" s="196"/>
      <c r="AL41" s="196"/>
      <c r="AM41" s="196"/>
      <c r="AN41" s="196"/>
    </row>
    <row r="42" spans="1:40" ht="24.75" customHeight="1">
      <c r="A42" s="17"/>
      <c r="B42" s="104" t="s">
        <v>59</v>
      </c>
      <c r="C42" s="198" t="s">
        <v>125</v>
      </c>
      <c r="D42" s="198"/>
      <c r="E42" s="199" t="s">
        <v>103</v>
      </c>
      <c r="F42" s="199"/>
      <c r="G42" s="200" t="s">
        <v>126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198"/>
      <c r="U42" s="198"/>
      <c r="V42" s="198"/>
      <c r="W42" s="198"/>
      <c r="X42" s="198"/>
      <c r="Y42" s="195"/>
      <c r="Z42" s="195"/>
      <c r="AA42" s="195"/>
      <c r="AB42" s="196">
        <f t="shared" si="2"/>
        <v>0</v>
      </c>
      <c r="AC42" s="196"/>
      <c r="AD42" s="196"/>
      <c r="AE42" s="196"/>
      <c r="AF42" s="196">
        <f t="shared" si="0"/>
      </c>
      <c r="AG42" s="196"/>
      <c r="AH42" s="196"/>
      <c r="AI42" s="196">
        <f t="shared" si="1"/>
      </c>
      <c r="AJ42" s="196"/>
      <c r="AK42" s="196"/>
      <c r="AL42" s="196"/>
      <c r="AM42" s="196"/>
      <c r="AN42" s="196"/>
    </row>
    <row r="43" spans="1:40" ht="24.75" customHeight="1">
      <c r="A43" s="17"/>
      <c r="B43" s="104" t="s">
        <v>60</v>
      </c>
      <c r="C43" s="198" t="s">
        <v>127</v>
      </c>
      <c r="D43" s="198"/>
      <c r="E43" s="199" t="s">
        <v>103</v>
      </c>
      <c r="F43" s="199"/>
      <c r="G43" s="200" t="s">
        <v>124</v>
      </c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198" t="s">
        <v>116</v>
      </c>
      <c r="U43" s="198"/>
      <c r="V43" s="198">
        <v>20</v>
      </c>
      <c r="W43" s="198"/>
      <c r="X43" s="198"/>
      <c r="Y43" s="195">
        <v>10.35</v>
      </c>
      <c r="Z43" s="195"/>
      <c r="AA43" s="195"/>
      <c r="AB43" s="196">
        <f t="shared" si="2"/>
        <v>207</v>
      </c>
      <c r="AC43" s="196"/>
      <c r="AD43" s="196"/>
      <c r="AE43" s="196"/>
      <c r="AF43" s="196">
        <f t="shared" si="0"/>
        <v>10.35</v>
      </c>
      <c r="AG43" s="196"/>
      <c r="AH43" s="196"/>
      <c r="AI43" s="196">
        <f t="shared" si="1"/>
        <v>207</v>
      </c>
      <c r="AJ43" s="196"/>
      <c r="AK43" s="196"/>
      <c r="AL43" s="196"/>
      <c r="AM43" s="196"/>
      <c r="AN43" s="196"/>
    </row>
    <row r="44" spans="1:40" ht="24.75" customHeight="1">
      <c r="A44" s="17"/>
      <c r="B44" s="104" t="s">
        <v>61</v>
      </c>
      <c r="C44" s="184">
        <v>65</v>
      </c>
      <c r="D44" s="184"/>
      <c r="E44" s="199" t="s">
        <v>103</v>
      </c>
      <c r="F44" s="199"/>
      <c r="G44" s="193" t="s">
        <v>128</v>
      </c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84"/>
      <c r="U44" s="184"/>
      <c r="V44" s="184"/>
      <c r="W44" s="184"/>
      <c r="X44" s="184"/>
      <c r="Y44" s="195"/>
      <c r="Z44" s="195"/>
      <c r="AA44" s="195"/>
      <c r="AB44" s="196">
        <f t="shared" si="2"/>
        <v>0</v>
      </c>
      <c r="AC44" s="196"/>
      <c r="AD44" s="196"/>
      <c r="AE44" s="196"/>
      <c r="AF44" s="196">
        <f t="shared" si="0"/>
      </c>
      <c r="AG44" s="196"/>
      <c r="AH44" s="196"/>
      <c r="AI44" s="197">
        <f>SUM(AI45:AN47)</f>
        <v>3276.7799999999997</v>
      </c>
      <c r="AJ44" s="197"/>
      <c r="AK44" s="197"/>
      <c r="AL44" s="197"/>
      <c r="AM44" s="197"/>
      <c r="AN44" s="197"/>
    </row>
    <row r="45" spans="1:40" ht="24.75" customHeight="1">
      <c r="A45" s="17"/>
      <c r="B45" s="104" t="s">
        <v>62</v>
      </c>
      <c r="C45" s="198" t="s">
        <v>129</v>
      </c>
      <c r="D45" s="198"/>
      <c r="E45" s="199" t="s">
        <v>103</v>
      </c>
      <c r="F45" s="199"/>
      <c r="G45" s="200" t="s">
        <v>130</v>
      </c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198"/>
      <c r="U45" s="198"/>
      <c r="V45" s="198"/>
      <c r="W45" s="198"/>
      <c r="X45" s="198"/>
      <c r="Y45" s="195"/>
      <c r="Z45" s="195"/>
      <c r="AA45" s="195"/>
      <c r="AB45" s="196">
        <f t="shared" si="2"/>
        <v>0</v>
      </c>
      <c r="AC45" s="196"/>
      <c r="AD45" s="196"/>
      <c r="AE45" s="196"/>
      <c r="AF45" s="196">
        <f t="shared" si="0"/>
      </c>
      <c r="AG45" s="196"/>
      <c r="AH45" s="196"/>
      <c r="AI45" s="196">
        <f t="shared" si="1"/>
      </c>
      <c r="AJ45" s="196"/>
      <c r="AK45" s="196"/>
      <c r="AL45" s="196"/>
      <c r="AM45" s="196"/>
      <c r="AN45" s="196"/>
    </row>
    <row r="46" spans="1:40" ht="24.75" customHeight="1">
      <c r="A46" s="17"/>
      <c r="B46" s="104" t="s">
        <v>63</v>
      </c>
      <c r="C46" s="198" t="s">
        <v>131</v>
      </c>
      <c r="D46" s="198"/>
      <c r="E46" s="199" t="s">
        <v>103</v>
      </c>
      <c r="F46" s="199"/>
      <c r="G46" s="200" t="s">
        <v>132</v>
      </c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198" t="s">
        <v>133</v>
      </c>
      <c r="U46" s="198"/>
      <c r="V46" s="198">
        <v>1</v>
      </c>
      <c r="W46" s="198"/>
      <c r="X46" s="198"/>
      <c r="Y46" s="195">
        <v>757.62</v>
      </c>
      <c r="Z46" s="195"/>
      <c r="AA46" s="195"/>
      <c r="AB46" s="196">
        <f t="shared" si="2"/>
        <v>757.62</v>
      </c>
      <c r="AC46" s="196"/>
      <c r="AD46" s="196"/>
      <c r="AE46" s="196"/>
      <c r="AF46" s="196">
        <f t="shared" si="0"/>
        <v>757.62</v>
      </c>
      <c r="AG46" s="196"/>
      <c r="AH46" s="196"/>
      <c r="AI46" s="196">
        <f t="shared" si="1"/>
        <v>757.62</v>
      </c>
      <c r="AJ46" s="196"/>
      <c r="AK46" s="196"/>
      <c r="AL46" s="196"/>
      <c r="AM46" s="196"/>
      <c r="AN46" s="196"/>
    </row>
    <row r="47" spans="1:40" ht="24.75" customHeight="1">
      <c r="A47" s="17"/>
      <c r="B47" s="104" t="s">
        <v>64</v>
      </c>
      <c r="C47" s="198" t="s">
        <v>134</v>
      </c>
      <c r="D47" s="198"/>
      <c r="E47" s="199" t="s">
        <v>103</v>
      </c>
      <c r="F47" s="199"/>
      <c r="G47" s="200" t="s">
        <v>135</v>
      </c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198" t="s">
        <v>136</v>
      </c>
      <c r="U47" s="198"/>
      <c r="V47" s="198">
        <v>42</v>
      </c>
      <c r="W47" s="198"/>
      <c r="X47" s="198"/>
      <c r="Y47" s="195">
        <v>59.98</v>
      </c>
      <c r="Z47" s="195"/>
      <c r="AA47" s="195"/>
      <c r="AB47" s="196">
        <f t="shared" si="2"/>
        <v>2519.16</v>
      </c>
      <c r="AC47" s="196"/>
      <c r="AD47" s="196"/>
      <c r="AE47" s="196"/>
      <c r="AF47" s="196">
        <f t="shared" si="0"/>
        <v>59.98</v>
      </c>
      <c r="AG47" s="196"/>
      <c r="AH47" s="196"/>
      <c r="AI47" s="196">
        <f t="shared" si="1"/>
        <v>2519.16</v>
      </c>
      <c r="AJ47" s="196"/>
      <c r="AK47" s="196"/>
      <c r="AL47" s="196"/>
      <c r="AM47" s="196"/>
      <c r="AN47" s="196"/>
    </row>
    <row r="48" spans="1:40" ht="19.5" customHeight="1">
      <c r="A48" s="17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3" t="s">
        <v>32</v>
      </c>
      <c r="Y48" s="203" t="s">
        <v>33</v>
      </c>
      <c r="Z48" s="204"/>
      <c r="AA48" s="204"/>
      <c r="AB48" s="204">
        <f>SUM(AB30:AE47)</f>
        <v>38643.326</v>
      </c>
      <c r="AC48" s="204"/>
      <c r="AD48" s="204"/>
      <c r="AE48" s="205"/>
      <c r="AF48" s="206" t="s">
        <v>34</v>
      </c>
      <c r="AG48" s="207"/>
      <c r="AH48" s="207"/>
      <c r="AI48" s="207">
        <f>AI31+AI35+AI44</f>
        <v>38643.329999999994</v>
      </c>
      <c r="AJ48" s="207"/>
      <c r="AK48" s="207"/>
      <c r="AL48" s="207"/>
      <c r="AM48" s="207"/>
      <c r="AN48" s="207"/>
    </row>
    <row r="49" spans="1:40" ht="12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42"/>
      <c r="AJ49" s="17"/>
      <c r="AK49" s="17"/>
      <c r="AL49" s="17"/>
      <c r="AM49" s="17"/>
      <c r="AN49" s="17"/>
    </row>
    <row r="50" spans="1:40" ht="12" customHeight="1">
      <c r="A50" s="17"/>
      <c r="B50" s="17"/>
      <c r="C50" s="17"/>
      <c r="D50" s="17"/>
      <c r="E50" s="17"/>
      <c r="F50" s="208" t="s">
        <v>46</v>
      </c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17"/>
    </row>
    <row r="51" spans="1:40" ht="12" customHeight="1">
      <c r="A51" s="17"/>
      <c r="B51" s="17"/>
      <c r="C51" s="17"/>
      <c r="D51" s="17"/>
      <c r="E51" s="17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17"/>
    </row>
    <row r="52" spans="1:40" ht="12" customHeight="1">
      <c r="A52" s="17"/>
      <c r="B52" s="17"/>
      <c r="C52" s="17"/>
      <c r="D52" s="17"/>
      <c r="E52" s="17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17"/>
    </row>
    <row r="53" spans="1:48" s="4" customFormat="1" ht="12.75">
      <c r="A53" s="17"/>
      <c r="B53" s="17"/>
      <c r="C53" s="17"/>
      <c r="D53" s="17"/>
      <c r="E53" s="17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17"/>
      <c r="AV53" s="14"/>
    </row>
    <row r="54" spans="1:48" s="18" customFormat="1" ht="12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V54" s="19"/>
    </row>
    <row r="55" spans="1:40" ht="12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20.25" customHeight="1">
      <c r="A57" s="17"/>
      <c r="B57" s="33"/>
      <c r="C57" s="33"/>
      <c r="D57" s="33"/>
      <c r="E57" s="33"/>
      <c r="F57" s="33"/>
      <c r="G57" s="31" t="s">
        <v>7</v>
      </c>
      <c r="H57" s="43"/>
      <c r="I57" s="43"/>
      <c r="J57" s="106"/>
      <c r="K57" s="106"/>
      <c r="L57" s="106"/>
      <c r="M57" s="106"/>
      <c r="N57" s="202" t="s">
        <v>66</v>
      </c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17"/>
      <c r="AH57" s="17"/>
      <c r="AI57" s="17"/>
      <c r="AJ57" s="17"/>
      <c r="AK57" s="17"/>
      <c r="AL57" s="17"/>
      <c r="AM57" s="17"/>
      <c r="AN57" s="17"/>
    </row>
    <row r="58" spans="1:40" ht="18" customHeight="1">
      <c r="A58" s="17"/>
      <c r="B58" s="33"/>
      <c r="C58" s="33"/>
      <c r="D58" s="33"/>
      <c r="E58" s="33"/>
      <c r="F58" s="33"/>
      <c r="G58" s="31"/>
      <c r="H58" s="43"/>
      <c r="I58" s="43"/>
      <c r="J58" s="107"/>
      <c r="K58" s="107"/>
      <c r="L58" s="107"/>
      <c r="M58" s="107"/>
      <c r="N58" s="202" t="s">
        <v>67</v>
      </c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17"/>
      <c r="AH58" s="17"/>
      <c r="AI58" s="17"/>
      <c r="AJ58" s="17"/>
      <c r="AK58" s="17"/>
      <c r="AL58" s="17"/>
      <c r="AM58" s="17"/>
      <c r="AN58" s="17"/>
    </row>
    <row r="59" spans="1:40" ht="25.5" customHeight="1">
      <c r="A59" s="17"/>
      <c r="B59" s="33"/>
      <c r="C59" s="33"/>
      <c r="D59" s="33"/>
      <c r="E59" s="33"/>
      <c r="F59" s="33"/>
      <c r="G59" s="31" t="s">
        <v>68</v>
      </c>
      <c r="H59" s="43"/>
      <c r="I59" s="43"/>
      <c r="J59" s="202"/>
      <c r="K59" s="202"/>
      <c r="L59" s="202"/>
      <c r="M59" s="202"/>
      <c r="N59" s="202"/>
      <c r="O59" s="202"/>
      <c r="P59" s="202"/>
      <c r="Q59" s="107"/>
      <c r="R59" s="202" t="s">
        <v>141</v>
      </c>
      <c r="S59" s="202"/>
      <c r="T59" s="202"/>
      <c r="U59" s="202"/>
      <c r="V59" s="202"/>
      <c r="W59" s="202"/>
      <c r="X59" s="202"/>
      <c r="Y59" s="202"/>
      <c r="Z59" s="107"/>
      <c r="AA59" s="107"/>
      <c r="AB59" s="107"/>
      <c r="AC59" s="107"/>
      <c r="AD59" s="107"/>
      <c r="AE59" s="107"/>
      <c r="AF59" s="107"/>
      <c r="AG59" s="17"/>
      <c r="AH59" s="17"/>
      <c r="AI59" s="17"/>
      <c r="AJ59" s="17"/>
      <c r="AK59" s="17"/>
      <c r="AL59" s="17"/>
      <c r="AM59" s="17"/>
      <c r="AN59" s="17"/>
    </row>
    <row r="60" spans="1:40" ht="20.25" customHeight="1">
      <c r="A60" s="17"/>
      <c r="B60" s="33"/>
      <c r="C60" s="33"/>
      <c r="D60" s="33"/>
      <c r="E60" s="33"/>
      <c r="F60" s="33"/>
      <c r="G60" s="33"/>
      <c r="H60" s="33"/>
      <c r="I60" s="33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17"/>
      <c r="AH60" s="17"/>
      <c r="AI60" s="17"/>
      <c r="AJ60" s="17"/>
      <c r="AK60" s="17"/>
      <c r="AL60" s="17"/>
      <c r="AM60" s="17"/>
      <c r="AN60" s="17"/>
    </row>
    <row r="61" spans="1:40" ht="6" customHeight="1">
      <c r="A61" s="1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17"/>
      <c r="AH61" s="17"/>
      <c r="AI61" s="17"/>
      <c r="AJ61" s="17"/>
      <c r="AK61" s="17"/>
      <c r="AL61" s="17"/>
      <c r="AM61" s="17"/>
      <c r="AN61" s="17"/>
    </row>
    <row r="62" spans="1:40" ht="12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2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12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12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12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2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ht="12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12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12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2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ht="12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ht="12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ht="12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ht="12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ht="12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12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12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12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2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ht="12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ht="12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ht="12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ht="12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ht="12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ht="12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ht="12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2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2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2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2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2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2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ht="12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12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ht="12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12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ht="12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12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</sheetData>
  <sheetProtection insertRows="0" selectLockedCells="1"/>
  <mergeCells count="216">
    <mergeCell ref="J59:P59"/>
    <mergeCell ref="Y48:AA48"/>
    <mergeCell ref="AB48:AE48"/>
    <mergeCell ref="AF48:AH48"/>
    <mergeCell ref="R59:Y59"/>
    <mergeCell ref="AI48:AN48"/>
    <mergeCell ref="F50:AM53"/>
    <mergeCell ref="N57:AF57"/>
    <mergeCell ref="N58:AF58"/>
    <mergeCell ref="C47:D47"/>
    <mergeCell ref="E47:F47"/>
    <mergeCell ref="G47:S47"/>
    <mergeCell ref="T47:U47"/>
    <mergeCell ref="Y46:AA46"/>
    <mergeCell ref="AB46:AE46"/>
    <mergeCell ref="AF46:AH46"/>
    <mergeCell ref="AI46:AN46"/>
    <mergeCell ref="C45:D45"/>
    <mergeCell ref="E45:F45"/>
    <mergeCell ref="G45:S45"/>
    <mergeCell ref="T45:U45"/>
    <mergeCell ref="AF45:AH45"/>
    <mergeCell ref="AI45:AN45"/>
    <mergeCell ref="AI47:AN47"/>
    <mergeCell ref="C46:D46"/>
    <mergeCell ref="E46:F46"/>
    <mergeCell ref="G46:S46"/>
    <mergeCell ref="T46:U46"/>
    <mergeCell ref="V46:X46"/>
    <mergeCell ref="V47:X47"/>
    <mergeCell ref="Y47:AA47"/>
    <mergeCell ref="AB47:AE47"/>
    <mergeCell ref="AF47:AH47"/>
    <mergeCell ref="AB44:AE44"/>
    <mergeCell ref="AF44:AH44"/>
    <mergeCell ref="AI44:AN44"/>
    <mergeCell ref="V45:X45"/>
    <mergeCell ref="Y45:AA45"/>
    <mergeCell ref="AB45:AE45"/>
    <mergeCell ref="C43:D43"/>
    <mergeCell ref="E43:F43"/>
    <mergeCell ref="G43:S43"/>
    <mergeCell ref="T43:U43"/>
    <mergeCell ref="V44:X44"/>
    <mergeCell ref="Y44:AA44"/>
    <mergeCell ref="C44:D44"/>
    <mergeCell ref="E44:F44"/>
    <mergeCell ref="G44:S44"/>
    <mergeCell ref="T44:U44"/>
    <mergeCell ref="Y42:AA42"/>
    <mergeCell ref="AB42:AE42"/>
    <mergeCell ref="AF42:AH42"/>
    <mergeCell ref="AI42:AN42"/>
    <mergeCell ref="V43:X43"/>
    <mergeCell ref="Y43:AA43"/>
    <mergeCell ref="AB43:AE43"/>
    <mergeCell ref="AF43:AH43"/>
    <mergeCell ref="AI43:AN43"/>
    <mergeCell ref="V42:X42"/>
    <mergeCell ref="C41:D41"/>
    <mergeCell ref="E41:F41"/>
    <mergeCell ref="G41:S41"/>
    <mergeCell ref="T41:U41"/>
    <mergeCell ref="C42:D42"/>
    <mergeCell ref="E42:F42"/>
    <mergeCell ref="G42:S42"/>
    <mergeCell ref="T42:U42"/>
    <mergeCell ref="AF41:AH41"/>
    <mergeCell ref="AI41:AN41"/>
    <mergeCell ref="AB40:AE40"/>
    <mergeCell ref="AF40:AH40"/>
    <mergeCell ref="AI40:AN40"/>
    <mergeCell ref="V41:X41"/>
    <mergeCell ref="Y41:AA41"/>
    <mergeCell ref="AB41:AE41"/>
    <mergeCell ref="C39:D39"/>
    <mergeCell ref="E39:F39"/>
    <mergeCell ref="G39:S39"/>
    <mergeCell ref="T39:U39"/>
    <mergeCell ref="V40:X40"/>
    <mergeCell ref="Y40:AA40"/>
    <mergeCell ref="C40:D40"/>
    <mergeCell ref="E40:F40"/>
    <mergeCell ref="G40:S40"/>
    <mergeCell ref="T40:U40"/>
    <mergeCell ref="Y38:AA38"/>
    <mergeCell ref="AB38:AE38"/>
    <mergeCell ref="AF38:AH38"/>
    <mergeCell ref="AI38:AN38"/>
    <mergeCell ref="V39:X39"/>
    <mergeCell ref="Y39:AA39"/>
    <mergeCell ref="AB39:AE39"/>
    <mergeCell ref="AF39:AH39"/>
    <mergeCell ref="AI39:AN39"/>
    <mergeCell ref="V38:X38"/>
    <mergeCell ref="C37:D37"/>
    <mergeCell ref="E37:F37"/>
    <mergeCell ref="G37:S37"/>
    <mergeCell ref="T37:U37"/>
    <mergeCell ref="C38:D38"/>
    <mergeCell ref="E38:F38"/>
    <mergeCell ref="G38:S38"/>
    <mergeCell ref="T38:U38"/>
    <mergeCell ref="AF37:AH37"/>
    <mergeCell ref="AI37:AN37"/>
    <mergeCell ref="AB36:AE36"/>
    <mergeCell ref="AF36:AH36"/>
    <mergeCell ref="AI36:AN36"/>
    <mergeCell ref="V37:X37"/>
    <mergeCell ref="Y37:AA37"/>
    <mergeCell ref="AB37:AE37"/>
    <mergeCell ref="C35:D35"/>
    <mergeCell ref="E35:F35"/>
    <mergeCell ref="G35:S35"/>
    <mergeCell ref="T35:U35"/>
    <mergeCell ref="V36:X36"/>
    <mergeCell ref="Y36:AA36"/>
    <mergeCell ref="C36:D36"/>
    <mergeCell ref="E36:F36"/>
    <mergeCell ref="G36:S36"/>
    <mergeCell ref="T36:U36"/>
    <mergeCell ref="G34:S34"/>
    <mergeCell ref="T34:U34"/>
    <mergeCell ref="AI35:AN35"/>
    <mergeCell ref="AB34:AE34"/>
    <mergeCell ref="AF34:AH34"/>
    <mergeCell ref="AI34:AN34"/>
    <mergeCell ref="V35:X35"/>
    <mergeCell ref="Y35:AA35"/>
    <mergeCell ref="AB35:AE35"/>
    <mergeCell ref="AF35:AH35"/>
    <mergeCell ref="V34:X34"/>
    <mergeCell ref="Y34:AA34"/>
    <mergeCell ref="C33:D33"/>
    <mergeCell ref="E33:F33"/>
    <mergeCell ref="G33:S33"/>
    <mergeCell ref="T33:U33"/>
    <mergeCell ref="V33:X33"/>
    <mergeCell ref="Y33:AA33"/>
    <mergeCell ref="C34:D34"/>
    <mergeCell ref="E34:F34"/>
    <mergeCell ref="AI33:AN33"/>
    <mergeCell ref="C32:D32"/>
    <mergeCell ref="E32:F32"/>
    <mergeCell ref="G32:S32"/>
    <mergeCell ref="T32:U32"/>
    <mergeCell ref="V32:X32"/>
    <mergeCell ref="Y32:AA32"/>
    <mergeCell ref="AB32:AE32"/>
    <mergeCell ref="AF32:AH32"/>
    <mergeCell ref="Y31:AA31"/>
    <mergeCell ref="AB31:AE31"/>
    <mergeCell ref="AB33:AE33"/>
    <mergeCell ref="AF33:AH33"/>
    <mergeCell ref="AI32:AN32"/>
    <mergeCell ref="AB30:AE30"/>
    <mergeCell ref="AF30:AH30"/>
    <mergeCell ref="AI30:AN30"/>
    <mergeCell ref="AF31:AH31"/>
    <mergeCell ref="AI31:AN31"/>
    <mergeCell ref="C30:D30"/>
    <mergeCell ref="E30:F30"/>
    <mergeCell ref="G30:S30"/>
    <mergeCell ref="T30:U30"/>
    <mergeCell ref="E31:F31"/>
    <mergeCell ref="G31:S31"/>
    <mergeCell ref="T31:U31"/>
    <mergeCell ref="V30:X30"/>
    <mergeCell ref="V31:X31"/>
    <mergeCell ref="Y30:AA30"/>
    <mergeCell ref="C31:D31"/>
    <mergeCell ref="Y27:AN27"/>
    <mergeCell ref="E28:F28"/>
    <mergeCell ref="Y28:AE28"/>
    <mergeCell ref="AF28:AN28"/>
    <mergeCell ref="Y29:AA29"/>
    <mergeCell ref="AB29:AE29"/>
    <mergeCell ref="AF29:AH29"/>
    <mergeCell ref="AI29:AN29"/>
    <mergeCell ref="K25:P25"/>
    <mergeCell ref="W25:X25"/>
    <mergeCell ref="B27:B29"/>
    <mergeCell ref="G27:S29"/>
    <mergeCell ref="T27:U29"/>
    <mergeCell ref="V27:X29"/>
    <mergeCell ref="L23:M23"/>
    <mergeCell ref="O23:P23"/>
    <mergeCell ref="W23:X23"/>
    <mergeCell ref="L24:M24"/>
    <mergeCell ref="O24:P24"/>
    <mergeCell ref="W24:X24"/>
    <mergeCell ref="L20:M20"/>
    <mergeCell ref="O20:P20"/>
    <mergeCell ref="W20:X20"/>
    <mergeCell ref="Y20:AN25"/>
    <mergeCell ref="L21:M21"/>
    <mergeCell ref="O21:P21"/>
    <mergeCell ref="W21:X21"/>
    <mergeCell ref="L22:M22"/>
    <mergeCell ref="O22:P22"/>
    <mergeCell ref="W22:X22"/>
    <mergeCell ref="B14:W14"/>
    <mergeCell ref="X14:AF14"/>
    <mergeCell ref="AG14:AN14"/>
    <mergeCell ref="K18:P19"/>
    <mergeCell ref="Q18:X19"/>
    <mergeCell ref="Y18:AI19"/>
    <mergeCell ref="AJ18:AN19"/>
    <mergeCell ref="B11:W11"/>
    <mergeCell ref="X11:AL11"/>
    <mergeCell ref="AM11:AN11"/>
    <mergeCell ref="N2:AF3"/>
    <mergeCell ref="B5:Y5"/>
    <mergeCell ref="AE5:AN5"/>
    <mergeCell ref="B8:AD8"/>
    <mergeCell ref="AE8:AN8"/>
  </mergeCells>
  <printOptions/>
  <pageMargins left="0.45" right="0.07874015748031496" top="0.3937007874015748" bottom="0.1968503937007874" header="0.1968503937007874" footer="0.07874015748031496"/>
  <pageSetup horizontalDpi="300" verticalDpi="300" orientation="landscape" paperSize="9" scale="53" r:id="rId2"/>
  <headerFooter alignWithMargins="0">
    <oddFooter>&amp;L&amp;8&amp;P / &amp;N&amp;R&amp;8&amp;F  / &amp;A</oddFooter>
  </headerFooter>
  <colBreaks count="1" manualBreakCount="1">
    <brk id="40" min="1" max="7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zoomScalePageLayoutView="0" workbookViewId="0" topLeftCell="A1">
      <selection activeCell="A14" sqref="A14:E15"/>
    </sheetView>
  </sheetViews>
  <sheetFormatPr defaultColWidth="9.140625" defaultRowHeight="12.75"/>
  <cols>
    <col min="1" max="1" width="4.140625" style="45" customWidth="1"/>
    <col min="2" max="2" width="2.00390625" style="45" customWidth="1"/>
    <col min="3" max="3" width="4.57421875" style="45" customWidth="1"/>
    <col min="4" max="4" width="3.00390625" style="45" customWidth="1"/>
    <col min="5" max="5" width="4.28125" style="45" customWidth="1"/>
    <col min="6" max="6" width="6.8515625" style="45" customWidth="1"/>
    <col min="7" max="7" width="4.28125" style="45" customWidth="1"/>
    <col min="8" max="8" width="6.28125" style="45" customWidth="1"/>
    <col min="9" max="9" width="5.00390625" style="45" customWidth="1"/>
    <col min="10" max="10" width="4.28125" style="45" customWidth="1"/>
    <col min="11" max="11" width="6.8515625" style="45" customWidth="1"/>
    <col min="12" max="12" width="5.8515625" style="45" customWidth="1"/>
    <col min="13" max="13" width="0.13671875" style="45" hidden="1" customWidth="1"/>
    <col min="14" max="14" width="8.57421875" style="45" hidden="1" customWidth="1"/>
    <col min="15" max="15" width="6.140625" style="45" hidden="1" customWidth="1"/>
    <col min="16" max="16" width="3.57421875" style="45" customWidth="1"/>
    <col min="17" max="17" width="2.7109375" style="45" customWidth="1"/>
    <col min="18" max="18" width="1.8515625" style="45" customWidth="1"/>
    <col min="19" max="19" width="6.8515625" style="45" customWidth="1"/>
    <col min="20" max="20" width="5.00390625" style="45" customWidth="1"/>
    <col min="21" max="21" width="4.57421875" style="45" customWidth="1"/>
    <col min="22" max="22" width="9.57421875" style="45" customWidth="1"/>
    <col min="23" max="23" width="4.28125" style="45" customWidth="1"/>
    <col min="24" max="24" width="4.00390625" style="45" customWidth="1"/>
    <col min="25" max="25" width="10.421875" style="45" customWidth="1"/>
    <col min="26" max="26" width="4.57421875" style="45" customWidth="1"/>
    <col min="27" max="27" width="3.57421875" style="45" customWidth="1"/>
    <col min="28" max="28" width="14.57421875" style="45" customWidth="1"/>
    <col min="32" max="32" width="14.28125" style="267" bestFit="1" customWidth="1"/>
    <col min="33" max="33" width="13.28125" style="267" bestFit="1" customWidth="1"/>
    <col min="34" max="34" width="14.28125" style="267" bestFit="1" customWidth="1"/>
    <col min="35" max="37" width="9.140625" style="267" customWidth="1"/>
  </cols>
  <sheetData>
    <row r="1" spans="1:28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5">
      <c r="A3" s="44"/>
      <c r="B3" s="44"/>
      <c r="C3" s="44"/>
      <c r="D3" s="44"/>
      <c r="E3" s="44"/>
      <c r="F3" s="44"/>
      <c r="G3" s="44"/>
      <c r="H3" s="44"/>
      <c r="I3" s="44" t="s">
        <v>71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2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34" ht="12" customHeight="1">
      <c r="A5" s="45" t="s">
        <v>72</v>
      </c>
      <c r="H5" s="49" t="s">
        <v>73</v>
      </c>
      <c r="Q5" s="50"/>
      <c r="S5" s="49" t="s">
        <v>74</v>
      </c>
      <c r="T5" s="51"/>
      <c r="U5" s="51"/>
      <c r="V5" s="50"/>
      <c r="X5" s="52" t="s">
        <v>75</v>
      </c>
      <c r="Y5" s="53"/>
      <c r="Z5" s="53"/>
      <c r="AA5" s="53"/>
      <c r="AB5" s="54"/>
      <c r="AF5" s="268" t="s">
        <v>147</v>
      </c>
      <c r="AG5" s="268" t="s">
        <v>148</v>
      </c>
      <c r="AH5" s="267" t="s">
        <v>149</v>
      </c>
    </row>
    <row r="6" spans="1:34" ht="12" customHeight="1">
      <c r="A6" s="55" t="s">
        <v>76</v>
      </c>
      <c r="B6" s="262" t="s">
        <v>77</v>
      </c>
      <c r="C6" s="263"/>
      <c r="E6" s="55"/>
      <c r="F6" s="45" t="s">
        <v>78</v>
      </c>
      <c r="H6" s="254" t="s">
        <v>142</v>
      </c>
      <c r="I6" s="255"/>
      <c r="J6" s="255"/>
      <c r="K6" s="255"/>
      <c r="L6" s="255"/>
      <c r="M6" s="255"/>
      <c r="N6" s="255"/>
      <c r="O6" s="255"/>
      <c r="P6" s="255"/>
      <c r="Q6" s="256"/>
      <c r="S6" s="254" t="s">
        <v>143</v>
      </c>
      <c r="T6" s="255"/>
      <c r="U6" s="255"/>
      <c r="V6" s="256"/>
      <c r="X6" s="254" t="s">
        <v>145</v>
      </c>
      <c r="Y6" s="255"/>
      <c r="Z6" s="255"/>
      <c r="AA6" s="255"/>
      <c r="AB6" s="256"/>
      <c r="AF6" s="269">
        <v>896205.19</v>
      </c>
      <c r="AG6" s="269">
        <v>47767.62</v>
      </c>
      <c r="AH6" s="269">
        <f>SUM(AF6:AG6)</f>
        <v>943972.8099999999</v>
      </c>
    </row>
    <row r="7" spans="1:28" ht="12" customHeight="1">
      <c r="A7" s="51"/>
      <c r="B7" s="46"/>
      <c r="C7" s="56"/>
      <c r="E7" s="51"/>
      <c r="H7" s="51"/>
      <c r="I7" s="51"/>
      <c r="J7" s="51"/>
      <c r="K7" s="51"/>
      <c r="L7" s="51"/>
      <c r="M7" s="51"/>
      <c r="N7" s="51"/>
      <c r="O7" s="51"/>
      <c r="P7" s="51"/>
      <c r="Q7" s="51"/>
      <c r="S7" s="51"/>
      <c r="T7" s="51"/>
      <c r="U7" s="51"/>
      <c r="V7" s="51"/>
      <c r="X7" s="51"/>
      <c r="Y7" s="51"/>
      <c r="Z7" s="51"/>
      <c r="AA7" s="51"/>
      <c r="AB7" s="51"/>
    </row>
    <row r="8" spans="1:34" ht="12" customHeight="1">
      <c r="A8" s="49" t="s">
        <v>79</v>
      </c>
      <c r="I8" s="49"/>
      <c r="J8" s="49" t="s">
        <v>0</v>
      </c>
      <c r="X8" s="51"/>
      <c r="Y8" s="51"/>
      <c r="AB8" s="50"/>
      <c r="AF8" s="270">
        <f>AF6/AH6*100</f>
        <v>94.93972501178291</v>
      </c>
      <c r="AG8" s="270">
        <f>AG6/AH6*100</f>
        <v>5.060274988217087</v>
      </c>
      <c r="AH8" s="267">
        <f>SUM(AF8:AG8)</f>
        <v>100</v>
      </c>
    </row>
    <row r="9" spans="1:28" ht="12" customHeight="1">
      <c r="A9" s="57" t="s">
        <v>80</v>
      </c>
      <c r="B9" s="58"/>
      <c r="C9" s="58"/>
      <c r="D9" s="58"/>
      <c r="E9" s="58"/>
      <c r="F9" s="58"/>
      <c r="G9" s="58"/>
      <c r="H9" s="59"/>
      <c r="I9" s="49"/>
      <c r="J9" s="264" t="s">
        <v>146</v>
      </c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6"/>
    </row>
    <row r="10" spans="32:33" ht="12" customHeight="1">
      <c r="AF10" s="267">
        <f>AF8/AH8</f>
        <v>0.9493972501178292</v>
      </c>
      <c r="AG10" s="267">
        <f>AG8/AH8</f>
        <v>0.050602749882170873</v>
      </c>
    </row>
    <row r="11" spans="1:17" ht="12" customHeight="1">
      <c r="A11" s="49" t="s">
        <v>81</v>
      </c>
      <c r="F11" s="263" t="s">
        <v>65</v>
      </c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</row>
    <row r="12" ht="12" customHeight="1"/>
    <row r="13" spans="1:28" ht="12.75" customHeight="1">
      <c r="A13" s="49" t="s">
        <v>82</v>
      </c>
      <c r="B13" s="51"/>
      <c r="C13" s="53"/>
      <c r="D13" s="53"/>
      <c r="E13" s="53"/>
      <c r="F13" s="53"/>
      <c r="G13" s="260" t="s">
        <v>137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</row>
    <row r="14" spans="1:28" ht="12.75" customHeight="1">
      <c r="A14" s="251"/>
      <c r="B14" s="252"/>
      <c r="C14" s="252"/>
      <c r="D14" s="252"/>
      <c r="E14" s="253"/>
      <c r="F14" s="257" t="s">
        <v>83</v>
      </c>
      <c r="G14" s="258"/>
      <c r="H14" s="258"/>
      <c r="I14" s="258"/>
      <c r="J14" s="258"/>
      <c r="K14" s="259"/>
      <c r="L14" s="60" t="s">
        <v>84</v>
      </c>
      <c r="M14" s="60"/>
      <c r="N14" s="60"/>
      <c r="O14" s="60"/>
      <c r="P14" s="235" t="s">
        <v>85</v>
      </c>
      <c r="Q14" s="235"/>
      <c r="R14" s="235"/>
      <c r="S14" s="235"/>
      <c r="T14" s="225" t="s">
        <v>86</v>
      </c>
      <c r="U14" s="225"/>
      <c r="V14" s="225"/>
      <c r="W14" s="225" t="s">
        <v>87</v>
      </c>
      <c r="X14" s="225"/>
      <c r="Y14" s="225"/>
      <c r="Z14" s="225" t="s">
        <v>88</v>
      </c>
      <c r="AA14" s="225"/>
      <c r="AB14" s="225"/>
    </row>
    <row r="15" spans="1:28" ht="12.75" customHeight="1">
      <c r="A15" s="254"/>
      <c r="B15" s="255"/>
      <c r="C15" s="255"/>
      <c r="D15" s="255"/>
      <c r="E15" s="256"/>
      <c r="F15" s="213"/>
      <c r="G15" s="214"/>
      <c r="H15" s="214"/>
      <c r="I15" s="214"/>
      <c r="J15" s="214"/>
      <c r="K15" s="215"/>
      <c r="L15" s="62" t="s">
        <v>89</v>
      </c>
      <c r="M15" s="62"/>
      <c r="N15" s="62"/>
      <c r="O15" s="62"/>
      <c r="P15" s="216" t="s">
        <v>90</v>
      </c>
      <c r="Q15" s="216"/>
      <c r="R15" s="216"/>
      <c r="S15" s="216"/>
      <c r="T15" s="61" t="s">
        <v>89</v>
      </c>
      <c r="U15" s="225" t="s">
        <v>90</v>
      </c>
      <c r="V15" s="225"/>
      <c r="W15" s="61" t="s">
        <v>89</v>
      </c>
      <c r="X15" s="225" t="s">
        <v>90</v>
      </c>
      <c r="Y15" s="225"/>
      <c r="Z15" s="61" t="s">
        <v>89</v>
      </c>
      <c r="AA15" s="225" t="s">
        <v>90</v>
      </c>
      <c r="AB15" s="225"/>
    </row>
    <row r="16" spans="1:28" ht="12.75" customHeight="1">
      <c r="A16" s="250" t="s">
        <v>91</v>
      </c>
      <c r="B16" s="250"/>
      <c r="C16" s="250"/>
      <c r="D16" s="250"/>
      <c r="E16" s="250"/>
      <c r="F16" s="220" t="s">
        <v>150</v>
      </c>
      <c r="G16" s="221"/>
      <c r="H16" s="221"/>
      <c r="I16" s="221"/>
      <c r="J16" s="221"/>
      <c r="K16" s="222"/>
      <c r="L16" s="55">
        <v>100</v>
      </c>
      <c r="M16" s="109">
        <f>ORÇAMENTO!$AI$31</f>
        <v>33994.81</v>
      </c>
      <c r="N16">
        <f>$AF$10</f>
        <v>0.9493972501178292</v>
      </c>
      <c r="O16" s="65"/>
      <c r="P16" s="237">
        <f>M16*N16</f>
        <v>32274.57913227808</v>
      </c>
      <c r="Q16" s="242"/>
      <c r="R16" s="242"/>
      <c r="S16" s="238"/>
      <c r="T16" s="55">
        <v>50</v>
      </c>
      <c r="U16" s="243">
        <f>(T16/100)*P16</f>
        <v>16137.28956613904</v>
      </c>
      <c r="V16" s="243"/>
      <c r="W16" s="55">
        <v>50</v>
      </c>
      <c r="X16" s="243">
        <f>(W16/100)*P16</f>
        <v>16137.28956613904</v>
      </c>
      <c r="Y16" s="243"/>
      <c r="Z16" s="55"/>
      <c r="AA16" s="243">
        <f>(Z16/100)*P16</f>
        <v>0</v>
      </c>
      <c r="AB16" s="243"/>
    </row>
    <row r="17" spans="1:28" ht="12.75" customHeight="1">
      <c r="A17" s="250"/>
      <c r="B17" s="250"/>
      <c r="C17" s="250"/>
      <c r="D17" s="250"/>
      <c r="E17" s="250"/>
      <c r="F17" s="220" t="s">
        <v>151</v>
      </c>
      <c r="G17" s="221"/>
      <c r="H17" s="221"/>
      <c r="I17" s="221"/>
      <c r="J17" s="221"/>
      <c r="K17" s="222"/>
      <c r="L17" s="55">
        <v>100</v>
      </c>
      <c r="M17" s="109">
        <f>ORÇAMENTO!$AI$35</f>
        <v>1371.74</v>
      </c>
      <c r="N17">
        <f>$AF$10</f>
        <v>0.9493972501178292</v>
      </c>
      <c r="O17" s="65"/>
      <c r="P17" s="237">
        <f>M17*N17</f>
        <v>1302.326183876631</v>
      </c>
      <c r="Q17" s="242"/>
      <c r="R17" s="242"/>
      <c r="S17" s="238"/>
      <c r="T17" s="55">
        <v>50</v>
      </c>
      <c r="U17" s="243">
        <f>(T17/100)*P17</f>
        <v>651.1630919383155</v>
      </c>
      <c r="V17" s="243"/>
      <c r="W17" s="55">
        <v>50</v>
      </c>
      <c r="X17" s="243">
        <f>(W17/100)*P17</f>
        <v>651.1630919383155</v>
      </c>
      <c r="Y17" s="243"/>
      <c r="Z17" s="55"/>
      <c r="AA17" s="243">
        <f>(Z17/100)*P17</f>
        <v>0</v>
      </c>
      <c r="AB17" s="243"/>
    </row>
    <row r="18" spans="1:28" ht="12.75" customHeight="1">
      <c r="A18" s="250"/>
      <c r="B18" s="250"/>
      <c r="C18" s="250"/>
      <c r="D18" s="250"/>
      <c r="E18" s="250"/>
      <c r="F18" s="220" t="s">
        <v>152</v>
      </c>
      <c r="G18" s="221"/>
      <c r="H18" s="221"/>
      <c r="I18" s="221"/>
      <c r="J18" s="221"/>
      <c r="K18" s="222"/>
      <c r="L18" s="55">
        <v>100</v>
      </c>
      <c r="M18" s="109">
        <f>ORÇAMENTO!$AI$44</f>
        <v>3276.7799999999997</v>
      </c>
      <c r="N18">
        <f>$AF$10</f>
        <v>0.9493972501178292</v>
      </c>
      <c r="O18" s="65"/>
      <c r="P18" s="237">
        <f>M18*N18</f>
        <v>3110.9659212411</v>
      </c>
      <c r="Q18" s="242"/>
      <c r="R18" s="242"/>
      <c r="S18" s="238"/>
      <c r="T18" s="55">
        <v>100</v>
      </c>
      <c r="U18" s="243">
        <f>(T18/100)*P18</f>
        <v>3110.9659212411</v>
      </c>
      <c r="V18" s="243"/>
      <c r="W18" s="55">
        <v>0</v>
      </c>
      <c r="X18" s="243">
        <f>(W18/100)*P18</f>
        <v>0</v>
      </c>
      <c r="Y18" s="243"/>
      <c r="Z18" s="55"/>
      <c r="AA18" s="243">
        <f>(Z18/100)*P18</f>
        <v>0</v>
      </c>
      <c r="AB18" s="243"/>
    </row>
    <row r="19" spans="1:28" ht="12.75" customHeight="1">
      <c r="A19" s="250"/>
      <c r="B19" s="250"/>
      <c r="C19" s="250"/>
      <c r="D19" s="250"/>
      <c r="E19" s="250"/>
      <c r="F19" s="239"/>
      <c r="G19" s="240"/>
      <c r="H19" s="240"/>
      <c r="I19" s="240"/>
      <c r="J19" s="240"/>
      <c r="K19" s="241"/>
      <c r="L19" s="55"/>
      <c r="M19" s="65"/>
      <c r="N19" s="65"/>
      <c r="O19" s="65"/>
      <c r="P19" s="237"/>
      <c r="Q19" s="242"/>
      <c r="R19" s="242"/>
      <c r="S19" s="238"/>
      <c r="T19" s="55"/>
      <c r="U19" s="243">
        <f>(T19/100)*P19</f>
        <v>0</v>
      </c>
      <c r="V19" s="243"/>
      <c r="W19" s="55"/>
      <c r="X19" s="243">
        <f>(W19/100)*P19</f>
        <v>0</v>
      </c>
      <c r="Y19" s="243"/>
      <c r="Z19" s="55"/>
      <c r="AA19" s="243">
        <f>(Z19/100)*P19</f>
        <v>0</v>
      </c>
      <c r="AB19" s="243"/>
    </row>
    <row r="20" spans="1:28" ht="12.75" customHeight="1">
      <c r="A20" s="250"/>
      <c r="B20" s="250"/>
      <c r="C20" s="250"/>
      <c r="D20" s="250"/>
      <c r="E20" s="250"/>
      <c r="F20" s="239"/>
      <c r="G20" s="240"/>
      <c r="H20" s="240"/>
      <c r="I20" s="240"/>
      <c r="J20" s="240"/>
      <c r="K20" s="241"/>
      <c r="L20" s="55"/>
      <c r="M20" s="65"/>
      <c r="N20" s="65"/>
      <c r="O20" s="65"/>
      <c r="P20" s="237"/>
      <c r="Q20" s="242"/>
      <c r="R20" s="242"/>
      <c r="S20" s="238"/>
      <c r="T20" s="55"/>
      <c r="U20" s="237"/>
      <c r="V20" s="238"/>
      <c r="W20" s="55"/>
      <c r="X20" s="237"/>
      <c r="Y20" s="238"/>
      <c r="Z20" s="55"/>
      <c r="AA20" s="237"/>
      <c r="AB20" s="238"/>
    </row>
    <row r="21" spans="1:28" ht="12.75" customHeight="1">
      <c r="A21" s="250"/>
      <c r="B21" s="250"/>
      <c r="C21" s="250"/>
      <c r="D21" s="250"/>
      <c r="E21" s="250"/>
      <c r="F21" s="239"/>
      <c r="G21" s="240"/>
      <c r="H21" s="240"/>
      <c r="I21" s="240"/>
      <c r="J21" s="240"/>
      <c r="K21" s="241"/>
      <c r="L21" s="55"/>
      <c r="M21" s="65"/>
      <c r="N21" s="65"/>
      <c r="O21" s="65"/>
      <c r="P21" s="237"/>
      <c r="Q21" s="242"/>
      <c r="R21" s="242"/>
      <c r="S21" s="238"/>
      <c r="T21" s="55"/>
      <c r="U21" s="237"/>
      <c r="V21" s="238"/>
      <c r="W21" s="55"/>
      <c r="X21" s="237"/>
      <c r="Y21" s="238"/>
      <c r="Z21" s="55"/>
      <c r="AA21" s="237"/>
      <c r="AB21" s="238"/>
    </row>
    <row r="22" spans="1:28" ht="12.75" customHeight="1">
      <c r="A22" s="250"/>
      <c r="B22" s="250"/>
      <c r="C22" s="250"/>
      <c r="D22" s="250"/>
      <c r="E22" s="250"/>
      <c r="F22" s="229"/>
      <c r="G22" s="230"/>
      <c r="H22" s="230"/>
      <c r="I22" s="230"/>
      <c r="J22" s="230"/>
      <c r="K22" s="231"/>
      <c r="L22" s="55"/>
      <c r="M22" s="65"/>
      <c r="N22" s="65"/>
      <c r="O22" s="65"/>
      <c r="P22" s="237"/>
      <c r="Q22" s="242"/>
      <c r="R22" s="242"/>
      <c r="S22" s="238"/>
      <c r="T22" s="55"/>
      <c r="U22" s="237"/>
      <c r="V22" s="238"/>
      <c r="W22" s="55"/>
      <c r="X22" s="237"/>
      <c r="Y22" s="238"/>
      <c r="Z22" s="55"/>
      <c r="AA22" s="237"/>
      <c r="AB22" s="238"/>
    </row>
    <row r="23" spans="1:28" ht="12.75" customHeight="1">
      <c r="A23" s="250"/>
      <c r="B23" s="250"/>
      <c r="C23" s="250"/>
      <c r="D23" s="250"/>
      <c r="E23" s="250"/>
      <c r="F23" s="225" t="s">
        <v>92</v>
      </c>
      <c r="G23" s="225"/>
      <c r="H23" s="225"/>
      <c r="I23" s="225"/>
      <c r="J23" s="225"/>
      <c r="K23" s="225"/>
      <c r="L23" s="55">
        <v>100</v>
      </c>
      <c r="M23" s="55"/>
      <c r="N23" s="55"/>
      <c r="O23" s="55"/>
      <c r="P23" s="223">
        <f>SUM(P16:P22)</f>
        <v>36687.87123739581</v>
      </c>
      <c r="Q23" s="223"/>
      <c r="R23" s="223"/>
      <c r="S23" s="223"/>
      <c r="T23" s="55"/>
      <c r="U23" s="223">
        <f>SUM(U16:U22)</f>
        <v>19899.418579318455</v>
      </c>
      <c r="V23" s="223"/>
      <c r="W23" s="63"/>
      <c r="X23" s="223">
        <f>SUM(X16:X22)</f>
        <v>16788.452658077356</v>
      </c>
      <c r="Y23" s="223"/>
      <c r="Z23" s="63"/>
      <c r="AA23" s="223">
        <f>SUM(AA16:AA22)</f>
        <v>0</v>
      </c>
      <c r="AB23" s="223"/>
    </row>
    <row r="24" spans="1:28" ht="12.75" customHeight="1">
      <c r="A24" s="250"/>
      <c r="B24" s="250"/>
      <c r="C24" s="250"/>
      <c r="D24" s="250"/>
      <c r="E24" s="250"/>
      <c r="F24" s="225" t="s">
        <v>93</v>
      </c>
      <c r="G24" s="225"/>
      <c r="H24" s="225"/>
      <c r="I24" s="225"/>
      <c r="J24" s="225"/>
      <c r="K24" s="225"/>
      <c r="L24" s="55"/>
      <c r="M24" s="55"/>
      <c r="N24" s="55"/>
      <c r="O24" s="55"/>
      <c r="P24" s="223">
        <f>SUM(P23)</f>
        <v>36687.87123739581</v>
      </c>
      <c r="Q24" s="223"/>
      <c r="R24" s="223"/>
      <c r="S24" s="223"/>
      <c r="T24" s="55"/>
      <c r="U24" s="223">
        <f>U23</f>
        <v>19899.418579318455</v>
      </c>
      <c r="V24" s="223"/>
      <c r="W24" s="63"/>
      <c r="X24" s="223">
        <f>U24+X23</f>
        <v>36687.87123739581</v>
      </c>
      <c r="Y24" s="223"/>
      <c r="Z24" s="63"/>
      <c r="AA24" s="223">
        <f>X24+AA23</f>
        <v>36687.87123739581</v>
      </c>
      <c r="AB24" s="223"/>
    </row>
    <row r="25" spans="1:28" ht="12.75" customHeight="1">
      <c r="A25" s="244" t="s">
        <v>94</v>
      </c>
      <c r="B25" s="245"/>
      <c r="C25" s="245"/>
      <c r="D25" s="245"/>
      <c r="E25" s="246"/>
      <c r="F25" s="220" t="s">
        <v>150</v>
      </c>
      <c r="G25" s="221"/>
      <c r="H25" s="221"/>
      <c r="I25" s="221"/>
      <c r="J25" s="221"/>
      <c r="K25" s="222"/>
      <c r="L25" s="55">
        <v>100</v>
      </c>
      <c r="M25" s="109">
        <f>ORÇAMENTO!$AI$31</f>
        <v>33994.81</v>
      </c>
      <c r="N25" s="108">
        <f>$AG$10</f>
        <v>0.050602749882170873</v>
      </c>
      <c r="O25" s="55"/>
      <c r="P25" s="243">
        <f>M25*N25</f>
        <v>1720.2308677219212</v>
      </c>
      <c r="Q25" s="243"/>
      <c r="R25" s="243"/>
      <c r="S25" s="243"/>
      <c r="T25" s="55">
        <v>50</v>
      </c>
      <c r="U25" s="237">
        <f>(T25/100)*P25</f>
        <v>860.1154338609606</v>
      </c>
      <c r="V25" s="238"/>
      <c r="W25" s="55">
        <v>50</v>
      </c>
      <c r="X25" s="237">
        <f>(W25/100)*P25</f>
        <v>860.1154338609606</v>
      </c>
      <c r="Y25" s="238"/>
      <c r="Z25" s="55"/>
      <c r="AA25" s="237">
        <f>(Z25/100)*P25</f>
        <v>0</v>
      </c>
      <c r="AB25" s="238"/>
    </row>
    <row r="26" spans="1:28" ht="12.75" customHeight="1">
      <c r="A26" s="247"/>
      <c r="B26" s="248"/>
      <c r="C26" s="248"/>
      <c r="D26" s="248"/>
      <c r="E26" s="249"/>
      <c r="F26" s="220" t="s">
        <v>151</v>
      </c>
      <c r="G26" s="221"/>
      <c r="H26" s="221"/>
      <c r="I26" s="221"/>
      <c r="J26" s="221"/>
      <c r="K26" s="222"/>
      <c r="L26" s="55">
        <v>100</v>
      </c>
      <c r="M26" s="109">
        <f>ORÇAMENTO!$AI$35</f>
        <v>1371.74</v>
      </c>
      <c r="N26" s="108">
        <f>$AG$10</f>
        <v>0.050602749882170873</v>
      </c>
      <c r="O26" s="65"/>
      <c r="P26" s="243">
        <f>M26*N26</f>
        <v>69.41381612336907</v>
      </c>
      <c r="Q26" s="243"/>
      <c r="R26" s="243"/>
      <c r="S26" s="243"/>
      <c r="T26" s="55">
        <v>50</v>
      </c>
      <c r="U26" s="237">
        <f>(T26/100)*P26</f>
        <v>34.70690806168454</v>
      </c>
      <c r="V26" s="238"/>
      <c r="W26" s="55">
        <v>50</v>
      </c>
      <c r="X26" s="237">
        <f>(W26/100)*P26</f>
        <v>34.70690806168454</v>
      </c>
      <c r="Y26" s="238"/>
      <c r="Z26" s="55"/>
      <c r="AA26" s="237">
        <f>(Z26/100)*P26</f>
        <v>0</v>
      </c>
      <c r="AB26" s="238"/>
    </row>
    <row r="27" spans="1:28" ht="12.75" customHeight="1">
      <c r="A27" s="247"/>
      <c r="B27" s="248"/>
      <c r="C27" s="248"/>
      <c r="D27" s="248"/>
      <c r="E27" s="249"/>
      <c r="F27" s="220" t="s">
        <v>152</v>
      </c>
      <c r="G27" s="221"/>
      <c r="H27" s="221"/>
      <c r="I27" s="221"/>
      <c r="J27" s="221"/>
      <c r="K27" s="222"/>
      <c r="L27" s="55">
        <v>100</v>
      </c>
      <c r="M27" s="109">
        <f>ORÇAMENTO!$AI$44</f>
        <v>3276.7799999999997</v>
      </c>
      <c r="N27" s="108">
        <f>$AG$10</f>
        <v>0.050602749882170873</v>
      </c>
      <c r="O27" s="65"/>
      <c r="P27" s="243">
        <f>M27*N27</f>
        <v>165.81407875889985</v>
      </c>
      <c r="Q27" s="243"/>
      <c r="R27" s="243"/>
      <c r="S27" s="243"/>
      <c r="T27" s="55">
        <v>100</v>
      </c>
      <c r="U27" s="237">
        <f>(T27/100)*P27</f>
        <v>165.81407875889985</v>
      </c>
      <c r="V27" s="238"/>
      <c r="W27" s="55">
        <v>0</v>
      </c>
      <c r="X27" s="237">
        <f>(W27/100)*P27</f>
        <v>0</v>
      </c>
      <c r="Y27" s="238"/>
      <c r="Z27" s="55"/>
      <c r="AA27" s="237">
        <f>(Z27/100)*P27</f>
        <v>0</v>
      </c>
      <c r="AB27" s="238"/>
    </row>
    <row r="28" spans="1:28" ht="12.75" customHeight="1">
      <c r="A28" s="247"/>
      <c r="B28" s="248"/>
      <c r="C28" s="248"/>
      <c r="D28" s="248"/>
      <c r="E28" s="249"/>
      <c r="F28" s="239"/>
      <c r="G28" s="240"/>
      <c r="H28" s="240"/>
      <c r="I28" s="240"/>
      <c r="J28" s="240"/>
      <c r="K28" s="241"/>
      <c r="L28" s="55">
        <v>100</v>
      </c>
      <c r="M28" s="55"/>
      <c r="N28" s="55"/>
      <c r="O28" s="55"/>
      <c r="P28" s="243"/>
      <c r="Q28" s="243"/>
      <c r="R28" s="243"/>
      <c r="S28" s="243"/>
      <c r="T28" s="55"/>
      <c r="U28" s="237">
        <f>(T28/100)*P28</f>
        <v>0</v>
      </c>
      <c r="V28" s="238"/>
      <c r="W28" s="55"/>
      <c r="X28" s="237">
        <f>(W28/100)*P28</f>
        <v>0</v>
      </c>
      <c r="Y28" s="238"/>
      <c r="Z28" s="55"/>
      <c r="AA28" s="237">
        <f>(Z28/100)*P28</f>
        <v>0</v>
      </c>
      <c r="AB28" s="238"/>
    </row>
    <row r="29" spans="1:28" ht="12.75" customHeight="1">
      <c r="A29" s="247"/>
      <c r="B29" s="248"/>
      <c r="C29" s="248"/>
      <c r="D29" s="248"/>
      <c r="E29" s="249"/>
      <c r="F29" s="239"/>
      <c r="G29" s="240"/>
      <c r="H29" s="240"/>
      <c r="I29" s="240"/>
      <c r="J29" s="240"/>
      <c r="K29" s="241"/>
      <c r="L29" s="55"/>
      <c r="M29" s="65"/>
      <c r="N29" s="65"/>
      <c r="O29" s="65"/>
      <c r="P29" s="237"/>
      <c r="Q29" s="242"/>
      <c r="R29" s="242"/>
      <c r="S29" s="238"/>
      <c r="T29" s="55"/>
      <c r="U29" s="237"/>
      <c r="V29" s="238"/>
      <c r="W29" s="55"/>
      <c r="X29" s="237"/>
      <c r="Y29" s="238"/>
      <c r="Z29" s="55"/>
      <c r="AA29" s="237"/>
      <c r="AB29" s="238"/>
    </row>
    <row r="30" spans="1:28" ht="12.75" customHeight="1">
      <c r="A30" s="247"/>
      <c r="B30" s="248"/>
      <c r="C30" s="248"/>
      <c r="D30" s="248"/>
      <c r="E30" s="249"/>
      <c r="F30" s="239"/>
      <c r="G30" s="240"/>
      <c r="H30" s="240"/>
      <c r="I30" s="240"/>
      <c r="J30" s="240"/>
      <c r="K30" s="241"/>
      <c r="L30" s="55"/>
      <c r="M30" s="65"/>
      <c r="N30" s="65"/>
      <c r="O30" s="65"/>
      <c r="P30" s="237"/>
      <c r="Q30" s="242"/>
      <c r="R30" s="242"/>
      <c r="S30" s="238"/>
      <c r="T30" s="55"/>
      <c r="U30" s="237"/>
      <c r="V30" s="238"/>
      <c r="W30" s="55"/>
      <c r="X30" s="237"/>
      <c r="Y30" s="238"/>
      <c r="Z30" s="55"/>
      <c r="AA30" s="237"/>
      <c r="AB30" s="238"/>
    </row>
    <row r="31" spans="1:28" ht="12.75" customHeight="1">
      <c r="A31" s="247"/>
      <c r="B31" s="248"/>
      <c r="C31" s="248"/>
      <c r="D31" s="248"/>
      <c r="E31" s="249"/>
      <c r="F31" s="239"/>
      <c r="G31" s="240"/>
      <c r="H31" s="240"/>
      <c r="I31" s="240"/>
      <c r="J31" s="240"/>
      <c r="K31" s="241"/>
      <c r="L31" s="55"/>
      <c r="M31" s="65"/>
      <c r="N31" s="65"/>
      <c r="O31" s="65"/>
      <c r="P31" s="237"/>
      <c r="Q31" s="242"/>
      <c r="R31" s="242"/>
      <c r="S31" s="238"/>
      <c r="T31" s="55"/>
      <c r="U31" s="237"/>
      <c r="V31" s="238"/>
      <c r="W31" s="55"/>
      <c r="X31" s="237"/>
      <c r="Y31" s="238"/>
      <c r="Z31" s="55"/>
      <c r="AA31" s="237"/>
      <c r="AB31" s="238"/>
    </row>
    <row r="32" spans="1:28" ht="12.75" customHeight="1">
      <c r="A32" s="247"/>
      <c r="B32" s="248"/>
      <c r="C32" s="248"/>
      <c r="D32" s="248"/>
      <c r="E32" s="249"/>
      <c r="F32" s="229"/>
      <c r="G32" s="230"/>
      <c r="H32" s="230"/>
      <c r="I32" s="230"/>
      <c r="J32" s="230"/>
      <c r="K32" s="231"/>
      <c r="L32" s="55"/>
      <c r="M32" s="65"/>
      <c r="N32" s="65"/>
      <c r="O32" s="65"/>
      <c r="P32" s="229"/>
      <c r="Q32" s="230"/>
      <c r="R32" s="230"/>
      <c r="S32" s="231"/>
      <c r="T32" s="55"/>
      <c r="U32" s="229"/>
      <c r="V32" s="231"/>
      <c r="W32" s="55"/>
      <c r="X32" s="232"/>
      <c r="Y32" s="231"/>
      <c r="Z32" s="55"/>
      <c r="AA32" s="229"/>
      <c r="AB32" s="231"/>
    </row>
    <row r="33" spans="1:28" ht="12.75" customHeight="1">
      <c r="A33" s="247"/>
      <c r="B33" s="248"/>
      <c r="C33" s="248"/>
      <c r="D33" s="248"/>
      <c r="E33" s="249"/>
      <c r="F33" s="225" t="s">
        <v>92</v>
      </c>
      <c r="G33" s="225"/>
      <c r="H33" s="225"/>
      <c r="I33" s="225"/>
      <c r="J33" s="225"/>
      <c r="K33" s="225"/>
      <c r="L33" s="55">
        <v>100</v>
      </c>
      <c r="M33" s="55"/>
      <c r="N33" s="55"/>
      <c r="O33" s="55"/>
      <c r="P33" s="236">
        <f>SUM(P25:P32)</f>
        <v>1955.45876260419</v>
      </c>
      <c r="Q33" s="227"/>
      <c r="R33" s="227"/>
      <c r="S33" s="227"/>
      <c r="T33" s="55"/>
      <c r="U33" s="223">
        <f>SUM(U25:U32)</f>
        <v>1060.636420681545</v>
      </c>
      <c r="V33" s="223"/>
      <c r="W33" s="63"/>
      <c r="X33" s="223">
        <f>SUM(X25:X32)</f>
        <v>894.8223419226451</v>
      </c>
      <c r="Y33" s="223"/>
      <c r="Z33" s="63"/>
      <c r="AA33" s="223">
        <f>SUM(AA25:AA32)</f>
        <v>0</v>
      </c>
      <c r="AB33" s="223"/>
    </row>
    <row r="34" spans="1:28" ht="12.75" customHeight="1">
      <c r="A34" s="247"/>
      <c r="B34" s="248"/>
      <c r="C34" s="248"/>
      <c r="D34" s="248"/>
      <c r="E34" s="249"/>
      <c r="F34" s="235" t="s">
        <v>93</v>
      </c>
      <c r="G34" s="235"/>
      <c r="H34" s="235"/>
      <c r="I34" s="235"/>
      <c r="J34" s="235"/>
      <c r="K34" s="235"/>
      <c r="L34" s="64">
        <v>100</v>
      </c>
      <c r="M34" s="64"/>
      <c r="N34" s="64"/>
      <c r="O34" s="64"/>
      <c r="P34" s="209">
        <f>SUM(P33)</f>
        <v>1955.45876260419</v>
      </c>
      <c r="Q34" s="209"/>
      <c r="R34" s="209"/>
      <c r="S34" s="209"/>
      <c r="T34" s="64"/>
      <c r="U34" s="209">
        <f>U33</f>
        <v>1060.636420681545</v>
      </c>
      <c r="V34" s="209"/>
      <c r="W34" s="64"/>
      <c r="X34" s="209">
        <f>U34+X33</f>
        <v>1955.45876260419</v>
      </c>
      <c r="Y34" s="209"/>
      <c r="Z34" s="64"/>
      <c r="AA34" s="209">
        <f>X34+AA33</f>
        <v>1955.45876260419</v>
      </c>
      <c r="AB34" s="209"/>
    </row>
    <row r="35" spans="1:28" ht="12.75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ht="12.75" customHeight="1">
      <c r="A36" s="210" t="s">
        <v>95</v>
      </c>
      <c r="B36" s="211"/>
      <c r="C36" s="211"/>
      <c r="D36" s="211"/>
      <c r="E36" s="212"/>
      <c r="F36" s="216" t="s">
        <v>96</v>
      </c>
      <c r="G36" s="216"/>
      <c r="H36" s="216"/>
      <c r="I36" s="216"/>
      <c r="J36" s="216"/>
      <c r="K36" s="216"/>
      <c r="L36" s="67">
        <v>100</v>
      </c>
      <c r="M36" s="67"/>
      <c r="N36" s="67"/>
      <c r="O36" s="67"/>
      <c r="P36" s="217">
        <f>P24+P34</f>
        <v>38643.33</v>
      </c>
      <c r="Q36" s="218"/>
      <c r="R36" s="218"/>
      <c r="S36" s="218"/>
      <c r="T36" s="68">
        <v>0</v>
      </c>
      <c r="U36" s="219">
        <f>U24+U34</f>
        <v>20960.055</v>
      </c>
      <c r="V36" s="219"/>
      <c r="W36" s="68">
        <v>0</v>
      </c>
      <c r="X36" s="219">
        <f>X23+X33</f>
        <v>17683.275</v>
      </c>
      <c r="Y36" s="219"/>
      <c r="Z36" s="68">
        <v>0</v>
      </c>
      <c r="AA36" s="219">
        <f>AA23+AA33</f>
        <v>0</v>
      </c>
      <c r="AB36" s="219"/>
    </row>
    <row r="37" spans="1:28" ht="12.75" customHeight="1">
      <c r="A37" s="213"/>
      <c r="B37" s="214"/>
      <c r="C37" s="214"/>
      <c r="D37" s="214"/>
      <c r="E37" s="215"/>
      <c r="F37" s="225" t="s">
        <v>93</v>
      </c>
      <c r="G37" s="225"/>
      <c r="H37" s="225"/>
      <c r="I37" s="225"/>
      <c r="J37" s="225"/>
      <c r="K37" s="225"/>
      <c r="L37" s="55">
        <v>100</v>
      </c>
      <c r="M37" s="55"/>
      <c r="N37" s="55"/>
      <c r="O37" s="55"/>
      <c r="P37" s="226">
        <f>P36</f>
        <v>38643.33</v>
      </c>
      <c r="Q37" s="227"/>
      <c r="R37" s="227"/>
      <c r="S37" s="227"/>
      <c r="T37" s="63">
        <v>0</v>
      </c>
      <c r="U37" s="223">
        <f>U36</f>
        <v>20960.055</v>
      </c>
      <c r="V37" s="223"/>
      <c r="W37" s="63">
        <v>0</v>
      </c>
      <c r="X37" s="223">
        <f>U37+X36</f>
        <v>38643.33</v>
      </c>
      <c r="Y37" s="223"/>
      <c r="Z37" s="63">
        <v>0</v>
      </c>
      <c r="AA37" s="223">
        <f>X37+AA36</f>
        <v>38643.33</v>
      </c>
      <c r="AB37" s="223"/>
    </row>
    <row r="39" spans="1:6" ht="12.75">
      <c r="A39" s="228"/>
      <c r="B39" s="228"/>
      <c r="C39" s="228"/>
      <c r="D39" s="228"/>
      <c r="E39" s="228"/>
      <c r="F39" s="228"/>
    </row>
    <row r="40" spans="10:28" ht="12.75">
      <c r="J40" s="224" t="s">
        <v>66</v>
      </c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</row>
    <row r="41" spans="1:28" ht="12.75">
      <c r="A41" s="234"/>
      <c r="B41" s="234"/>
      <c r="C41" s="234"/>
      <c r="D41" s="234"/>
      <c r="E41" s="234"/>
      <c r="F41" s="234"/>
      <c r="J41" s="224" t="s">
        <v>97</v>
      </c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</row>
    <row r="42" spans="1:28" ht="12.75">
      <c r="A42" s="51"/>
      <c r="B42" s="51"/>
      <c r="C42" s="51"/>
      <c r="D42" s="51"/>
      <c r="E42" s="51"/>
      <c r="F42" s="51"/>
      <c r="J42" s="224" t="s">
        <v>98</v>
      </c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</row>
    <row r="43" spans="10:28" ht="12.75">
      <c r="J43" s="46"/>
      <c r="K43" s="17"/>
      <c r="L43" s="17"/>
      <c r="M43" s="17"/>
      <c r="N43" s="17"/>
      <c r="O43" s="17"/>
      <c r="P43" s="17"/>
      <c r="Q43" s="17"/>
      <c r="R43" s="17"/>
      <c r="S43" s="233"/>
      <c r="T43" s="233"/>
      <c r="U43" s="233"/>
      <c r="V43" s="233"/>
      <c r="W43" s="17"/>
      <c r="X43" s="17"/>
      <c r="Y43" s="17"/>
      <c r="Z43" s="17"/>
      <c r="AA43" s="17"/>
      <c r="AB43" s="17"/>
    </row>
    <row r="44" spans="11:28" ht="12.75"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47"/>
      <c r="X44" s="47"/>
      <c r="Y44" s="47"/>
      <c r="Z44" s="47"/>
      <c r="AA44" s="47"/>
      <c r="AB44" s="47"/>
    </row>
    <row r="45" spans="11:28" ht="12.75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47"/>
      <c r="W45" s="47"/>
      <c r="X45"/>
      <c r="Y45"/>
      <c r="Z45"/>
      <c r="AA45"/>
      <c r="AB45"/>
    </row>
    <row r="46" spans="11:28" ht="14.25">
      <c r="K46" s="33"/>
      <c r="L46" s="33"/>
      <c r="M46" s="33"/>
      <c r="N46" s="33"/>
      <c r="O46" s="33"/>
      <c r="P46" s="33"/>
      <c r="Q46" s="33"/>
      <c r="R46" s="33"/>
      <c r="S46" s="33"/>
      <c r="T46" s="48"/>
      <c r="U46" s="34"/>
      <c r="V46" s="34"/>
      <c r="W46" s="34"/>
      <c r="X46"/>
      <c r="Y46"/>
      <c r="Z46"/>
      <c r="AA46"/>
      <c r="AB46"/>
    </row>
    <row r="47" spans="11:28" ht="12.75">
      <c r="K47" s="33"/>
      <c r="L47" s="33"/>
      <c r="M47" s="33"/>
      <c r="N47" s="33"/>
      <c r="O47" s="33"/>
      <c r="P47" s="33"/>
      <c r="Q47" s="33"/>
      <c r="R47" s="33"/>
      <c r="S47" s="33"/>
      <c r="T47" s="233"/>
      <c r="U47" s="233"/>
      <c r="V47" s="233"/>
      <c r="W47" s="233"/>
      <c r="X47" s="233"/>
      <c r="Y47" s="233"/>
      <c r="Z47" s="233"/>
      <c r="AA47" s="34"/>
      <c r="AB47" s="34"/>
    </row>
    <row r="48" spans="11:28" ht="12.75">
      <c r="K48" s="33"/>
      <c r="L48" s="33"/>
      <c r="M48" s="33"/>
      <c r="N48" s="33"/>
      <c r="O48" s="33"/>
      <c r="P48" s="33"/>
      <c r="Q48" s="33"/>
      <c r="R48" s="33"/>
      <c r="S48" s="33"/>
      <c r="T48" s="34"/>
      <c r="U48" s="34"/>
      <c r="V48" s="34"/>
      <c r="W48" s="34"/>
      <c r="X48" s="34"/>
      <c r="Y48" s="34"/>
      <c r="Z48" s="34"/>
      <c r="AA48" s="34"/>
      <c r="AB48" s="34"/>
    </row>
  </sheetData>
  <sheetProtection/>
  <mergeCells count="132">
    <mergeCell ref="G13:AB13"/>
    <mergeCell ref="B6:C6"/>
    <mergeCell ref="H6:Q6"/>
    <mergeCell ref="S6:V6"/>
    <mergeCell ref="X6:AB6"/>
    <mergeCell ref="J9:AB9"/>
    <mergeCell ref="F11:Q11"/>
    <mergeCell ref="A14:E15"/>
    <mergeCell ref="F14:K15"/>
    <mergeCell ref="P14:S14"/>
    <mergeCell ref="T14:V14"/>
    <mergeCell ref="W14:Y14"/>
    <mergeCell ref="Z14:AB14"/>
    <mergeCell ref="P15:S15"/>
    <mergeCell ref="U15:V15"/>
    <mergeCell ref="X15:Y15"/>
    <mergeCell ref="AA15:AB15"/>
    <mergeCell ref="A16:E24"/>
    <mergeCell ref="F16:K16"/>
    <mergeCell ref="P16:S16"/>
    <mergeCell ref="U16:V16"/>
    <mergeCell ref="X16:Y16"/>
    <mergeCell ref="AA16:AB16"/>
    <mergeCell ref="F17:K17"/>
    <mergeCell ref="P17:S17"/>
    <mergeCell ref="X19:Y19"/>
    <mergeCell ref="U17:V17"/>
    <mergeCell ref="X17:Y17"/>
    <mergeCell ref="X18:Y18"/>
    <mergeCell ref="AA17:AB17"/>
    <mergeCell ref="AA18:AB18"/>
    <mergeCell ref="F20:K20"/>
    <mergeCell ref="P20:S20"/>
    <mergeCell ref="U20:V20"/>
    <mergeCell ref="X20:Y20"/>
    <mergeCell ref="AA19:AB19"/>
    <mergeCell ref="F18:K18"/>
    <mergeCell ref="P18:S18"/>
    <mergeCell ref="U18:V18"/>
    <mergeCell ref="F19:K19"/>
    <mergeCell ref="F22:K22"/>
    <mergeCell ref="P22:S22"/>
    <mergeCell ref="U22:V22"/>
    <mergeCell ref="P19:S19"/>
    <mergeCell ref="U19:V19"/>
    <mergeCell ref="X22:Y22"/>
    <mergeCell ref="AA20:AB20"/>
    <mergeCell ref="F21:K21"/>
    <mergeCell ref="P21:S21"/>
    <mergeCell ref="U21:V21"/>
    <mergeCell ref="X21:Y21"/>
    <mergeCell ref="AA21:AB21"/>
    <mergeCell ref="AA22:AB22"/>
    <mergeCell ref="F24:K24"/>
    <mergeCell ref="P24:S24"/>
    <mergeCell ref="U24:V24"/>
    <mergeCell ref="X24:Y24"/>
    <mergeCell ref="F23:K23"/>
    <mergeCell ref="P23:S23"/>
    <mergeCell ref="U23:V23"/>
    <mergeCell ref="X23:Y23"/>
    <mergeCell ref="AA23:AB23"/>
    <mergeCell ref="AA24:AB24"/>
    <mergeCell ref="A25:E34"/>
    <mergeCell ref="F25:K25"/>
    <mergeCell ref="P25:S25"/>
    <mergeCell ref="U25:V25"/>
    <mergeCell ref="X25:Y25"/>
    <mergeCell ref="AA25:AB25"/>
    <mergeCell ref="P26:S26"/>
    <mergeCell ref="U26:V26"/>
    <mergeCell ref="U28:V28"/>
    <mergeCell ref="X28:Y28"/>
    <mergeCell ref="AA26:AB26"/>
    <mergeCell ref="P27:S27"/>
    <mergeCell ref="U27:V27"/>
    <mergeCell ref="X27:Y27"/>
    <mergeCell ref="AA27:AB27"/>
    <mergeCell ref="X26:Y26"/>
    <mergeCell ref="U30:V30"/>
    <mergeCell ref="X30:Y30"/>
    <mergeCell ref="AA28:AB28"/>
    <mergeCell ref="F29:K29"/>
    <mergeCell ref="P29:S29"/>
    <mergeCell ref="U29:V29"/>
    <mergeCell ref="X29:Y29"/>
    <mergeCell ref="AA29:AB29"/>
    <mergeCell ref="F28:K28"/>
    <mergeCell ref="P28:S28"/>
    <mergeCell ref="X33:Y33"/>
    <mergeCell ref="AA33:AB33"/>
    <mergeCell ref="AA30:AB30"/>
    <mergeCell ref="F31:K31"/>
    <mergeCell ref="P31:S31"/>
    <mergeCell ref="U31:V31"/>
    <mergeCell ref="X31:Y31"/>
    <mergeCell ref="AA31:AB31"/>
    <mergeCell ref="F30:K30"/>
    <mergeCell ref="P30:S30"/>
    <mergeCell ref="A41:F41"/>
    <mergeCell ref="J41:AB41"/>
    <mergeCell ref="F34:K34"/>
    <mergeCell ref="P34:S34"/>
    <mergeCell ref="U34:V34"/>
    <mergeCell ref="X34:Y34"/>
    <mergeCell ref="U32:V32"/>
    <mergeCell ref="X32:Y32"/>
    <mergeCell ref="S43:V43"/>
    <mergeCell ref="T47:Z47"/>
    <mergeCell ref="X37:Y37"/>
    <mergeCell ref="J42:AB42"/>
    <mergeCell ref="AA32:AB32"/>
    <mergeCell ref="F33:K33"/>
    <mergeCell ref="P33:S33"/>
    <mergeCell ref="U33:V33"/>
    <mergeCell ref="J40:AB40"/>
    <mergeCell ref="X36:Y36"/>
    <mergeCell ref="AA36:AB36"/>
    <mergeCell ref="F37:K37"/>
    <mergeCell ref="P37:S37"/>
    <mergeCell ref="U37:V37"/>
    <mergeCell ref="A39:F39"/>
    <mergeCell ref="AA34:AB34"/>
    <mergeCell ref="A36:E37"/>
    <mergeCell ref="F36:K36"/>
    <mergeCell ref="P36:S36"/>
    <mergeCell ref="U36:V36"/>
    <mergeCell ref="F26:K26"/>
    <mergeCell ref="F27:K27"/>
    <mergeCell ref="AA37:AB37"/>
    <mergeCell ref="F32:K32"/>
    <mergeCell ref="P32:S32"/>
  </mergeCells>
  <printOptions/>
  <pageMargins left="0.27" right="0.28" top="0.38" bottom="0.25" header="0.31496062" footer="0.19"/>
  <pageSetup horizontalDpi="200" verticalDpi="200" orientation="landscape" paperSize="9" r:id="rId3"/>
  <legacyDrawing r:id="rId2"/>
  <oleObjects>
    <oleObject progId="Paint.Picture" shapeId="13202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usuario</cp:lastModifiedBy>
  <cp:lastPrinted>2016-01-01T18:49:53Z</cp:lastPrinted>
  <dcterms:created xsi:type="dcterms:W3CDTF">1998-10-30T18:34:56Z</dcterms:created>
  <dcterms:modified xsi:type="dcterms:W3CDTF">2016-01-01T18:50:10Z</dcterms:modified>
  <cp:category/>
  <cp:version/>
  <cp:contentType/>
  <cp:contentStatus/>
</cp:coreProperties>
</file>