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Proposta Comercial" sheetId="1" r:id="rId1"/>
    <sheet name="Custos" sheetId="2" r:id="rId2"/>
    <sheet name="Valores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<sst xmlns="http://schemas.openxmlformats.org/spreadsheetml/2006/main" count="374" uniqueCount="185">
  <si>
    <t>PLANILHA DE COMPOSIÇÃO DE CUSTOS E FORMAÇÃO DE PREÇO</t>
  </si>
  <si>
    <t>CUSTOS COM TRANSPORTE DOS ANIMAIS</t>
  </si>
  <si>
    <t>Custo de Combustível</t>
  </si>
  <si>
    <t>Nº Processo</t>
  </si>
  <si>
    <t>Coeficiente básico de consumo de combustível (litros/km);</t>
  </si>
  <si>
    <t>Pregão</t>
  </si>
  <si>
    <t>Preço médio do litro de combustível (R$/litro).</t>
  </si>
  <si>
    <t>Tipo de Serviço</t>
  </si>
  <si>
    <t>Total</t>
  </si>
  <si>
    <t>Custo de Óleos e Lubrificantes</t>
  </si>
  <si>
    <t>Coeficiente básico de consumo de óleos e lubrificantes (litros/km);</t>
  </si>
  <si>
    <t>Dados Complementares</t>
  </si>
  <si>
    <t>Preço médio do litro de óleo/lubrificante (R$/litro).</t>
  </si>
  <si>
    <t>Salário normativo da categoria</t>
  </si>
  <si>
    <t>Categoria profissional</t>
  </si>
  <si>
    <t>Ajudante /Veterinário</t>
  </si>
  <si>
    <t>Custo de Rodagem</t>
  </si>
  <si>
    <t>Data base da categoria</t>
  </si>
  <si>
    <t>Vida Útil Estimada</t>
  </si>
  <si>
    <t>Encargos Sociais para não optantes do Simples Nacional</t>
  </si>
  <si>
    <t>Quantidade Pneus</t>
  </si>
  <si>
    <t>Encargos Sociais para optantes do Simples Nacional</t>
  </si>
  <si>
    <t>CUSTOS COM MÃO DE OBRA</t>
  </si>
  <si>
    <t>Preço médio do pneu (R$/pneu).</t>
  </si>
  <si>
    <t>Salários</t>
  </si>
  <si>
    <t>Qtde</t>
  </si>
  <si>
    <t>%</t>
  </si>
  <si>
    <t>Valor</t>
  </si>
  <si>
    <t>Ajudante</t>
  </si>
  <si>
    <t>Custo de Manutenção</t>
  </si>
  <si>
    <t>Veterinário</t>
  </si>
  <si>
    <t>Km média para manutenção</t>
  </si>
  <si>
    <t>Custos Variáveis</t>
  </si>
  <si>
    <t>GRUPO A</t>
  </si>
  <si>
    <t>Custos Variáveis (R$/km)</t>
  </si>
  <si>
    <t>INSS</t>
  </si>
  <si>
    <t>Percurso Diário (km)</t>
  </si>
  <si>
    <t>SESI ou SESC</t>
  </si>
  <si>
    <t>Percurso Mensal (km)</t>
  </si>
  <si>
    <t>SENAI ou SENAC</t>
  </si>
  <si>
    <t>Custos Variáveis Mensal (km mensal x Custo por km)</t>
  </si>
  <si>
    <t xml:space="preserve">INCRA </t>
  </si>
  <si>
    <t>CUSTOS COM EUTANÁSIA</t>
  </si>
  <si>
    <t>Salário educação</t>
  </si>
  <si>
    <t>Custos para procedimento/animal</t>
  </si>
  <si>
    <t>FGTS</t>
  </si>
  <si>
    <t xml:space="preserve">Média de animais/mês </t>
  </si>
  <si>
    <t xml:space="preserve">Seguro acidente do trabalho </t>
  </si>
  <si>
    <t>SEBRAE</t>
  </si>
  <si>
    <t xml:space="preserve">Total Grupo A </t>
  </si>
  <si>
    <t>CUSTOS TOTAIS</t>
  </si>
  <si>
    <t>GRUPO B – Tempo Não Trabalhado</t>
  </si>
  <si>
    <t xml:space="preserve">Custos Indiretos </t>
  </si>
  <si>
    <t xml:space="preserve">Férias </t>
  </si>
  <si>
    <t>Base de Calculo (Custos Totais)</t>
  </si>
  <si>
    <t>Aviso Prévio trabalhado</t>
  </si>
  <si>
    <t>Custos Indiretos</t>
  </si>
  <si>
    <t>Auxílio doença</t>
  </si>
  <si>
    <t>Acidente de trabalho</t>
  </si>
  <si>
    <t xml:space="preserve"> Lucro</t>
  </si>
  <si>
    <t>Faltas legais</t>
  </si>
  <si>
    <t>Base de Calculo (Custos Variáveis + Custo Fixo + Custos Indiretos)</t>
  </si>
  <si>
    <t>Afastamento maternidade</t>
  </si>
  <si>
    <t>Lucro</t>
  </si>
  <si>
    <t>Licença paternidade</t>
  </si>
  <si>
    <t xml:space="preserve">13º Salário </t>
  </si>
  <si>
    <t>Tributos</t>
  </si>
  <si>
    <t xml:space="preserve">Total Grupo B' </t>
  </si>
  <si>
    <t>Base de Calculo (Custos Variáveis + Custo Fixo + Custos Indiretos + Lucro)</t>
  </si>
  <si>
    <t>Base de Calculo (Custos Variáveis+Custo Fixo+Custos Indiretos+Lucro)</t>
  </si>
  <si>
    <t>GRUPO C</t>
  </si>
  <si>
    <t>ISS</t>
  </si>
  <si>
    <t>Aviso prévio indenizado</t>
  </si>
  <si>
    <t>PIS</t>
  </si>
  <si>
    <t>Indenização adicional</t>
  </si>
  <si>
    <t>COFINS</t>
  </si>
  <si>
    <t>Incidência do FGTS sobre o aviso prévio indenizado</t>
  </si>
  <si>
    <t>SIMPLES</t>
  </si>
  <si>
    <t>Indenização (rescisão sem justa causa - 40% FGTS)</t>
  </si>
  <si>
    <t>Total de tributos</t>
  </si>
  <si>
    <t>Total de Tributos</t>
  </si>
  <si>
    <t>Indenização (rescisão sem justa causa -10% FGTS)</t>
  </si>
  <si>
    <t>Incidência do FGTS sobre afastamento sup. 15 dias p/ acidente do trabalho</t>
  </si>
  <si>
    <t xml:space="preserve">Valor Mensal </t>
  </si>
  <si>
    <t>Incidência dos encargos dos grupo A e B</t>
  </si>
  <si>
    <t>Total do grupo C</t>
  </si>
  <si>
    <t>Total dos Encargos Sociais</t>
  </si>
  <si>
    <t>Valores</t>
  </si>
  <si>
    <t>Descrição</t>
  </si>
  <si>
    <t>QTD</t>
  </si>
  <si>
    <t>Veículo</t>
  </si>
  <si>
    <t>Insumos</t>
  </si>
  <si>
    <t>leve</t>
  </si>
  <si>
    <t>Combustível</t>
  </si>
  <si>
    <t>Categoria</t>
  </si>
  <si>
    <t>Gasolina</t>
  </si>
  <si>
    <t>Valor de um veículo novo (R$)</t>
  </si>
  <si>
    <t>Oleo lubrificante (R$/litro)</t>
  </si>
  <si>
    <t>Vida Útil  do veículo (km)</t>
  </si>
  <si>
    <t>Diesel</t>
  </si>
  <si>
    <t>Vida Útil do veículo (anos)</t>
  </si>
  <si>
    <t>Salários/mês</t>
  </si>
  <si>
    <t>Pneus</t>
  </si>
  <si>
    <t>Ajudante (40 h/semanais)</t>
  </si>
  <si>
    <t>Modelo</t>
  </si>
  <si>
    <t>Quantidade</t>
  </si>
  <si>
    <t xml:space="preserve">Manutenção </t>
  </si>
  <si>
    <t>Vida Util (km)</t>
  </si>
  <si>
    <t>Km médio para manutenção</t>
  </si>
  <si>
    <t>Preço (R$)</t>
  </si>
  <si>
    <t>Custo manutenção/Km</t>
  </si>
  <si>
    <t>Câmara (R$)</t>
  </si>
  <si>
    <t>Eutanásia</t>
  </si>
  <si>
    <t>Protetor (R$)</t>
  </si>
  <si>
    <t>Recapagem (R$)</t>
  </si>
  <si>
    <t>Luvas</t>
  </si>
  <si>
    <t>Coeficiente</t>
  </si>
  <si>
    <t>Cloreto de Potássio</t>
  </si>
  <si>
    <t>Lubrificantes</t>
  </si>
  <si>
    <t>Custo procedimento/animal</t>
  </si>
  <si>
    <t>Periodicidade da Troca (km)</t>
  </si>
  <si>
    <t>Capacidade do Reservatório (litros)</t>
  </si>
  <si>
    <t>Consumo (km/litro)</t>
  </si>
  <si>
    <t>Combustível (tipo)</t>
  </si>
  <si>
    <t>Manutenção</t>
  </si>
  <si>
    <t>So = (Mo) x Fut</t>
  </si>
  <si>
    <t>So= Custo por quilômetro</t>
  </si>
  <si>
    <t>Mo= Salário/ Benefícios e Encargos Sociais (mecânico e ajudante)</t>
  </si>
  <si>
    <t>Fut = Fator de utilização = 0,23/5000</t>
  </si>
  <si>
    <t>Mecânico</t>
  </si>
  <si>
    <t>Encargos</t>
  </si>
  <si>
    <t>Mo</t>
  </si>
  <si>
    <t>Encargos Sociais optante do Simples Nacional</t>
  </si>
  <si>
    <t>Incidência do FGTS sobre afastamento superior 15 dias por acidente do trabalho</t>
  </si>
  <si>
    <t>Total Grupo C</t>
  </si>
  <si>
    <t>Encargos Sociais não optante do Simples Nacional</t>
  </si>
  <si>
    <t>Auxílio Alimentação</t>
  </si>
  <si>
    <t>Ticket Alimentação/Refeição</t>
  </si>
  <si>
    <t>Auxilio Transporte</t>
  </si>
  <si>
    <t>Vale Transporte</t>
  </si>
  <si>
    <t>TOTAL DOS CUSTOS COM MÃO DE OBRA</t>
  </si>
  <si>
    <t>Serviço de apreensão de animais de pequeno porte para a Secretaria Municipal de Saúde.</t>
  </si>
  <si>
    <t>175/70R14</t>
  </si>
  <si>
    <t>Veterinário (10 h/semanais)</t>
  </si>
  <si>
    <t>Anestésico</t>
  </si>
  <si>
    <t>So = 4.824,53 x 0,23/5000</t>
  </si>
  <si>
    <t>So = 0,2219</t>
  </si>
  <si>
    <t>Seringa/agulha</t>
  </si>
  <si>
    <t>Preencha os campos da sua empresa nas células ABAIXO:</t>
  </si>
  <si>
    <t>RAZÃO SOCIAL:</t>
  </si>
  <si>
    <t>CNPJ:</t>
  </si>
  <si>
    <t>ENDEREÇO:</t>
  </si>
  <si>
    <t>TELEFONE:</t>
  </si>
  <si>
    <t>NOME DO REPRESENTANTE LEGAL:</t>
  </si>
  <si>
    <t>IDENTIDADE DO REPRESENTANTE LEGAL:</t>
  </si>
  <si>
    <t>BANCO:</t>
  </si>
  <si>
    <t>Nº DA AGÊNCIA:</t>
  </si>
  <si>
    <t>CONTA BANCÁRIA:</t>
  </si>
  <si>
    <t>VALIDADE DA PROPOSTA:</t>
  </si>
  <si>
    <t>PREENCHER OS CAMPOS EM LARANJA E SELECIONAR SE É OU NÃO OPTANTE DO SIMPLES NACIONAL</t>
  </si>
  <si>
    <t>Profissional</t>
  </si>
  <si>
    <t>empresa. A mesma ainda poderá acrescentar outros custos decorrentes da prestação</t>
  </si>
  <si>
    <t>MODELO DE PROPOSTA COMERCIAL</t>
  </si>
  <si>
    <t>Custo de Serviços (mecânico e ajudante)/KM</t>
  </si>
  <si>
    <t>Custo de Serviços (mecânico e ajudante) / KM</t>
  </si>
  <si>
    <t xml:space="preserve">  </t>
  </si>
  <si>
    <t>Percentual da participação do empregado</t>
  </si>
  <si>
    <t>Total Auxílo Alimentação</t>
  </si>
  <si>
    <t>Valor descontado do empregado</t>
  </si>
  <si>
    <t>Total Vale Transporte</t>
  </si>
  <si>
    <t>Valor por Animal</t>
  </si>
  <si>
    <t>a categoria de médico veterinário o valor do salário foi retirado do respectivo sindicato</t>
  </si>
  <si>
    <t xml:space="preserve"> o SINDVET/MG. </t>
  </si>
  <si>
    <t xml:space="preserve">pertinetes. E levando em consideração a carga horária de trabalho, esses beneficios foram </t>
  </si>
  <si>
    <t xml:space="preserve">ticket. Portanto será incluso na planilha apenas o custo do empregador(valor do ticket - 20%) </t>
  </si>
  <si>
    <t>Portanto será incluso na planilha apenas o custo do empregador.(valor do vale - 6%)</t>
  </si>
  <si>
    <t>foi feita média salárial tendo como base os valores praticados no mercado nacional. Quanto</t>
  </si>
  <si>
    <r>
      <rPr>
        <b/>
        <sz val="10"/>
        <color indexed="8"/>
        <rFont val="Arial"/>
        <family val="2"/>
      </rPr>
      <t>Observação:</t>
    </r>
    <r>
      <rPr>
        <sz val="10"/>
        <color indexed="8"/>
        <rFont val="Arial"/>
        <family val="2"/>
      </rPr>
      <t xml:space="preserve"> Decorrente da falta de convenção coletiva, atualizada,  do cargo de ajudante </t>
    </r>
  </si>
  <si>
    <t>contabilizados somente para o cargo de ajudante, sendo:.</t>
  </si>
  <si>
    <t xml:space="preserve">O ticket alimentação descontado do empregado o percentual máximo de 20% do valor do </t>
  </si>
  <si>
    <t xml:space="preserve">O vale transporte descontado do empregado o percentual máximo de 6% do salário. </t>
  </si>
  <si>
    <r>
      <rPr>
        <b/>
        <sz val="10"/>
        <color indexed="8"/>
        <rFont val="Arial"/>
        <family val="2"/>
      </rPr>
      <t>OBS:</t>
    </r>
    <r>
      <rPr>
        <sz val="10"/>
        <color indexed="8"/>
        <rFont val="Arial"/>
        <family val="2"/>
      </rPr>
      <t xml:space="preserve"> A porcentagem dos encargos poderão ser alterados de acordo com a realidade da </t>
    </r>
  </si>
  <si>
    <t xml:space="preserve">do serviço, desde que possam ser comprovado. Observando o valor máximo aceito pela </t>
  </si>
  <si>
    <t>Administração.</t>
  </si>
  <si>
    <t xml:space="preserve">Com relação aos Auxílios Alimentação e Transporte foram observados os artigos da lei  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</si>
</sst>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000_-;\-* #,##0.00000_-;_-* &quot;-&quot;??_-;_-@_-"/>
    <numFmt numFmtId="165" formatCode="_-* #,##0.0000_-;\-* #,##0.0000_-;_-* &quot;-&quot;??_-;_-@_-"/>
    <numFmt numFmtId="166" formatCode="_-* #,##0.000000_-;\-* #,##0.000000_-;_-* &quot;-&quot;??_-;_-@_-"/>
    <numFmt numFmtId="167" formatCode="_-* #,##0.00000_-;\-* #,##0.00000_-;_-* &quot;-&quot;?????_-;_-@_-"/>
    <numFmt numFmtId="168" formatCode="_-* #,##0_-;\-* #,##0_-;_-* &quot;-&quot;??_-;_-@_-"/>
    <numFmt numFmtId="169" formatCode="&quot;R$&quot;\ #,##0.00"/>
    <numFmt numFmtId="170" formatCode="_-* #,##0.000_-;\-* #,##0.000_-;_-* &quot;-&quot;??_-;_-@_-"/>
    <numFmt numFmtId="171" formatCode="0.000%"/>
    <numFmt numFmtId="172" formatCode="&quot;R$&quot;\ #,##0.00000;[Red]\-&quot;R$&quot;\ #,##0.00000"/>
    <numFmt numFmtId="173" formatCode="0.000"/>
    <numFmt numFmtId="174" formatCode="[$-416]dd\-mmm\-yy;@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11"/>
      <color indexed="62"/>
      <name val="Calibri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i/>
      <sz val="10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color indexed="6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Arial"/>
      <family val="2"/>
    </font>
    <font>
      <b/>
      <sz val="16"/>
      <color indexed="8"/>
      <name val="Calibri"/>
      <family val="2"/>
    </font>
    <font>
      <b/>
      <i/>
      <sz val="10"/>
      <color indexed="60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b/>
      <i/>
      <sz val="8"/>
      <color indexed="6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30"/>
      <name val="Arial"/>
      <family val="2"/>
    </font>
    <font>
      <b/>
      <sz val="11"/>
      <color indexed="3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9"/>
      <color indexed="10"/>
      <name val="Arial"/>
      <family val="2"/>
    </font>
    <font>
      <i/>
      <u val="single"/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3" tint="-0.4999699890613556"/>
      <name val="Arial"/>
      <family val="2"/>
    </font>
    <font>
      <sz val="10"/>
      <color rgb="FF002060"/>
      <name val="Arial"/>
      <family val="2"/>
    </font>
    <font>
      <b/>
      <sz val="10"/>
      <color rgb="FF0070C0"/>
      <name val="Arial"/>
      <family val="2"/>
    </font>
    <font>
      <b/>
      <sz val="11"/>
      <color rgb="FF0070C0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0"/>
      <color rgb="FF002060"/>
      <name val="Arial"/>
      <family val="2"/>
    </font>
    <font>
      <i/>
      <u val="single"/>
      <sz val="10"/>
      <color theme="1"/>
      <name val="Arial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5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</cellStyleXfs>
  <cellXfs count="54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2" fillId="33" borderId="10" xfId="0" applyFont="1" applyFill="1" applyBorder="1" applyAlignment="1">
      <alignment/>
    </xf>
    <xf numFmtId="0" fontId="62" fillId="33" borderId="0" xfId="0" applyFont="1" applyFill="1" applyBorder="1" applyAlignment="1">
      <alignment/>
    </xf>
    <xf numFmtId="0" fontId="62" fillId="33" borderId="11" xfId="0" applyFont="1" applyFill="1" applyBorder="1" applyAlignment="1">
      <alignment/>
    </xf>
    <xf numFmtId="0" fontId="62" fillId="15" borderId="10" xfId="0" applyFont="1" applyFill="1" applyBorder="1" applyAlignment="1" applyProtection="1">
      <alignment/>
      <protection hidden="1"/>
    </xf>
    <xf numFmtId="0" fontId="62" fillId="15" borderId="12" xfId="0" applyFont="1" applyFill="1" applyBorder="1" applyAlignment="1" applyProtection="1">
      <alignment/>
      <protection hidden="1"/>
    </xf>
    <xf numFmtId="0" fontId="4" fillId="15" borderId="0" xfId="0" applyFont="1" applyFill="1" applyBorder="1" applyAlignment="1" applyProtection="1">
      <alignment/>
      <protection hidden="1"/>
    </xf>
    <xf numFmtId="0" fontId="62" fillId="15" borderId="0" xfId="0" applyFont="1" applyFill="1" applyBorder="1" applyAlignment="1" applyProtection="1">
      <alignment/>
      <protection hidden="1"/>
    </xf>
    <xf numFmtId="164" fontId="5" fillId="15" borderId="11" xfId="0" applyNumberFormat="1" applyFont="1" applyFill="1" applyBorder="1" applyAlignment="1" applyProtection="1">
      <alignment horizontal="center"/>
      <protection hidden="1"/>
    </xf>
    <xf numFmtId="164" fontId="6" fillId="33" borderId="0" xfId="0" applyNumberFormat="1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0" fontId="62" fillId="33" borderId="10" xfId="0" applyFont="1" applyFill="1" applyBorder="1" applyAlignment="1">
      <alignment/>
    </xf>
    <xf numFmtId="0" fontId="62" fillId="33" borderId="0" xfId="0" applyFont="1" applyFill="1" applyBorder="1" applyAlignment="1">
      <alignment/>
    </xf>
    <xf numFmtId="0" fontId="62" fillId="33" borderId="10" xfId="0" applyFont="1" applyFill="1" applyBorder="1" applyAlignment="1" applyProtection="1">
      <alignment/>
      <protection hidden="1"/>
    </xf>
    <xf numFmtId="0" fontId="62" fillId="33" borderId="12" xfId="0" applyFont="1" applyFill="1" applyBorder="1" applyAlignment="1" applyProtection="1">
      <alignment/>
      <protection hidden="1"/>
    </xf>
    <xf numFmtId="0" fontId="7" fillId="33" borderId="0" xfId="0" applyFont="1" applyFill="1" applyBorder="1" applyAlignment="1" applyProtection="1">
      <alignment/>
      <protection hidden="1"/>
    </xf>
    <xf numFmtId="43" fontId="8" fillId="33" borderId="11" xfId="51" applyFont="1" applyFill="1" applyBorder="1" applyAlignment="1" applyProtection="1">
      <alignment horizontal="center"/>
      <protection hidden="1"/>
    </xf>
    <xf numFmtId="43" fontId="9" fillId="33" borderId="0" xfId="51" applyFont="1" applyFill="1" applyBorder="1" applyAlignment="1" applyProtection="1">
      <alignment horizontal="center"/>
      <protection hidden="1"/>
    </xf>
    <xf numFmtId="43" fontId="8" fillId="33" borderId="11" xfId="51" applyNumberFormat="1" applyFont="1" applyFill="1" applyBorder="1" applyAlignment="1" applyProtection="1">
      <alignment horizontal="center"/>
      <protection hidden="1"/>
    </xf>
    <xf numFmtId="43" fontId="9" fillId="33" borderId="0" xfId="51" applyNumberFormat="1" applyFont="1" applyFill="1" applyBorder="1" applyAlignment="1" applyProtection="1">
      <alignment horizontal="center"/>
      <protection hidden="1"/>
    </xf>
    <xf numFmtId="0" fontId="10" fillId="33" borderId="0" xfId="0" applyFont="1" applyFill="1" applyBorder="1" applyAlignment="1" applyProtection="1">
      <alignment/>
      <protection hidden="1"/>
    </xf>
    <xf numFmtId="0" fontId="62" fillId="33" borderId="0" xfId="0" applyFont="1" applyFill="1" applyBorder="1" applyAlignment="1" applyProtection="1">
      <alignment/>
      <protection hidden="1"/>
    </xf>
    <xf numFmtId="164" fontId="4" fillId="33" borderId="11" xfId="51" applyNumberFormat="1" applyFont="1" applyFill="1" applyBorder="1" applyAlignment="1" applyProtection="1">
      <alignment horizontal="center"/>
      <protection hidden="1"/>
    </xf>
    <xf numFmtId="164" fontId="11" fillId="33" borderId="0" xfId="51" applyNumberFormat="1" applyFont="1" applyFill="1" applyBorder="1" applyAlignment="1" applyProtection="1">
      <alignment horizontal="center"/>
      <protection hidden="1"/>
    </xf>
    <xf numFmtId="164" fontId="4" fillId="15" borderId="11" xfId="0" applyNumberFormat="1" applyFont="1" applyFill="1" applyBorder="1" applyAlignment="1" applyProtection="1">
      <alignment horizontal="center"/>
      <protection hidden="1"/>
    </xf>
    <xf numFmtId="164" fontId="11" fillId="33" borderId="0" xfId="0" applyNumberFormat="1" applyFont="1" applyFill="1" applyBorder="1" applyAlignment="1" applyProtection="1">
      <alignment horizontal="center"/>
      <protection hidden="1"/>
    </xf>
    <xf numFmtId="165" fontId="8" fillId="33" borderId="11" xfId="51" applyNumberFormat="1" applyFont="1" applyFill="1" applyBorder="1" applyAlignment="1" applyProtection="1">
      <alignment horizontal="center"/>
      <protection hidden="1"/>
    </xf>
    <xf numFmtId="165" fontId="9" fillId="33" borderId="0" xfId="51" applyNumberFormat="1" applyFont="1" applyFill="1" applyBorder="1" applyAlignment="1" applyProtection="1">
      <alignment horizontal="center"/>
      <protection hidden="1"/>
    </xf>
    <xf numFmtId="0" fontId="63" fillId="33" borderId="0" xfId="0" applyFont="1" applyFill="1" applyBorder="1" applyAlignment="1" applyProtection="1">
      <alignment/>
      <protection hidden="1"/>
    </xf>
    <xf numFmtId="166" fontId="4" fillId="15" borderId="11" xfId="51" applyNumberFormat="1" applyFont="1" applyFill="1" applyBorder="1" applyAlignment="1" applyProtection="1">
      <alignment horizontal="center"/>
      <protection hidden="1"/>
    </xf>
    <xf numFmtId="166" fontId="11" fillId="33" borderId="0" xfId="51" applyNumberFormat="1" applyFont="1" applyFill="1" applyBorder="1" applyAlignment="1" applyProtection="1">
      <alignment horizontal="center"/>
      <protection hidden="1"/>
    </xf>
    <xf numFmtId="3" fontId="8" fillId="33" borderId="11" xfId="51" applyNumberFormat="1" applyFont="1" applyFill="1" applyBorder="1" applyAlignment="1" applyProtection="1">
      <alignment horizontal="right"/>
      <protection hidden="1"/>
    </xf>
    <xf numFmtId="0" fontId="9" fillId="33" borderId="0" xfId="51" applyNumberFormat="1" applyFont="1" applyFill="1" applyBorder="1" applyAlignment="1" applyProtection="1">
      <alignment horizontal="right"/>
      <protection hidden="1"/>
    </xf>
    <xf numFmtId="0" fontId="12" fillId="33" borderId="10" xfId="0" applyFont="1" applyFill="1" applyBorder="1" applyAlignment="1" applyProtection="1">
      <alignment horizontal="left"/>
      <protection hidden="1"/>
    </xf>
    <xf numFmtId="0" fontId="12" fillId="33" borderId="0" xfId="0" applyFont="1" applyFill="1" applyBorder="1" applyAlignment="1" applyProtection="1">
      <alignment horizontal="left"/>
      <protection hidden="1"/>
    </xf>
    <xf numFmtId="0" fontId="8" fillId="33" borderId="11" xfId="51" applyNumberFormat="1" applyFont="1" applyFill="1" applyBorder="1" applyAlignment="1" applyProtection="1">
      <alignment horizontal="right"/>
      <protection hidden="1"/>
    </xf>
    <xf numFmtId="0" fontId="62" fillId="24" borderId="10" xfId="0" applyFont="1" applyFill="1" applyBorder="1" applyAlignment="1" applyProtection="1">
      <alignment/>
      <protection hidden="1"/>
    </xf>
    <xf numFmtId="0" fontId="64" fillId="24" borderId="0" xfId="0" applyFont="1" applyFill="1" applyBorder="1" applyAlignment="1" applyProtection="1">
      <alignment/>
      <protection hidden="1"/>
    </xf>
    <xf numFmtId="0" fontId="65" fillId="24" borderId="0" xfId="0" applyFont="1" applyFill="1" applyBorder="1" applyAlignment="1" applyProtection="1">
      <alignment/>
      <protection hidden="1"/>
    </xf>
    <xf numFmtId="0" fontId="62" fillId="24" borderId="0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/>
    </xf>
    <xf numFmtId="164" fontId="9" fillId="33" borderId="0" xfId="51" applyNumberFormat="1" applyFont="1" applyFill="1" applyBorder="1" applyAlignment="1" applyProtection="1">
      <alignment horizontal="center"/>
      <protection hidden="1"/>
    </xf>
    <xf numFmtId="0" fontId="62" fillId="33" borderId="0" xfId="0" applyFont="1" applyFill="1" applyBorder="1" applyAlignment="1" applyProtection="1">
      <alignment/>
      <protection hidden="1"/>
    </xf>
    <xf numFmtId="167" fontId="4" fillId="15" borderId="11" xfId="0" applyNumberFormat="1" applyFont="1" applyFill="1" applyBorder="1" applyAlignment="1" applyProtection="1">
      <alignment horizontal="center"/>
      <protection hidden="1"/>
    </xf>
    <xf numFmtId="168" fontId="8" fillId="33" borderId="11" xfId="51" applyNumberFormat="1" applyFont="1" applyFill="1" applyBorder="1" applyAlignment="1" applyProtection="1">
      <alignment horizontal="center"/>
      <protection hidden="1"/>
    </xf>
    <xf numFmtId="164" fontId="4" fillId="33" borderId="11" xfId="51" applyNumberFormat="1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/>
      <protection locked="0"/>
    </xf>
    <xf numFmtId="0" fontId="12" fillId="15" borderId="0" xfId="0" applyFont="1" applyFill="1" applyBorder="1" applyAlignment="1" applyProtection="1">
      <alignment horizontal="left"/>
      <protection hidden="1"/>
    </xf>
    <xf numFmtId="0" fontId="0" fillId="15" borderId="0" xfId="0" applyFill="1" applyBorder="1" applyAlignment="1">
      <alignment/>
    </xf>
    <xf numFmtId="0" fontId="62" fillId="15" borderId="11" xfId="0" applyFont="1" applyFill="1" applyBorder="1" applyAlignment="1" applyProtection="1">
      <alignment/>
      <protection hidden="1"/>
    </xf>
    <xf numFmtId="167" fontId="11" fillId="33" borderId="0" xfId="0" applyNumberFormat="1" applyFont="1" applyFill="1" applyBorder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164" fontId="2" fillId="33" borderId="11" xfId="51" applyNumberFormat="1" applyFont="1" applyFill="1" applyBorder="1" applyAlignment="1" applyProtection="1">
      <alignment horizontal="center" vertical="center"/>
      <protection hidden="1"/>
    </xf>
    <xf numFmtId="168" fontId="9" fillId="33" borderId="0" xfId="51" applyNumberFormat="1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>
      <alignment/>
    </xf>
    <xf numFmtId="9" fontId="62" fillId="33" borderId="0" xfId="0" applyNumberFormat="1" applyFont="1" applyFill="1" applyBorder="1" applyAlignment="1" applyProtection="1">
      <alignment/>
      <protection hidden="1"/>
    </xf>
    <xf numFmtId="10" fontId="62" fillId="33" borderId="0" xfId="0" applyNumberFormat="1" applyFont="1" applyFill="1" applyBorder="1" applyAlignment="1" applyProtection="1">
      <alignment/>
      <protection hidden="1"/>
    </xf>
    <xf numFmtId="170" fontId="11" fillId="33" borderId="0" xfId="51" applyNumberFormat="1" applyFont="1" applyFill="1" applyBorder="1" applyAlignment="1" applyProtection="1">
      <alignment horizontal="right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66" fillId="24" borderId="0" xfId="0" applyFont="1" applyFill="1" applyBorder="1" applyAlignment="1" applyProtection="1">
      <alignment/>
      <protection hidden="1"/>
    </xf>
    <xf numFmtId="0" fontId="66" fillId="24" borderId="12" xfId="0" applyFont="1" applyFill="1" applyBorder="1" applyAlignment="1" applyProtection="1">
      <alignment/>
      <protection hidden="1"/>
    </xf>
    <xf numFmtId="169" fontId="66" fillId="24" borderId="11" xfId="0" applyNumberFormat="1" applyFont="1" applyFill="1" applyBorder="1" applyAlignment="1" applyProtection="1">
      <alignment/>
      <protection hidden="1"/>
    </xf>
    <xf numFmtId="164" fontId="12" fillId="33" borderId="0" xfId="51" applyNumberFormat="1" applyFont="1" applyFill="1" applyBorder="1" applyAlignment="1" applyProtection="1">
      <alignment horizontal="center"/>
      <protection hidden="1"/>
    </xf>
    <xf numFmtId="0" fontId="8" fillId="33" borderId="0" xfId="0" applyFont="1" applyFill="1" applyBorder="1" applyAlignment="1" applyProtection="1">
      <alignment/>
      <protection hidden="1"/>
    </xf>
    <xf numFmtId="169" fontId="8" fillId="33" borderId="11" xfId="0" applyNumberFormat="1" applyFont="1" applyFill="1" applyBorder="1" applyAlignment="1" applyProtection="1">
      <alignment/>
      <protection hidden="1"/>
    </xf>
    <xf numFmtId="0" fontId="12" fillId="33" borderId="0" xfId="51" applyNumberFormat="1" applyFont="1" applyFill="1" applyBorder="1" applyAlignment="1" applyProtection="1">
      <alignment horizontal="center"/>
      <protection hidden="1"/>
    </xf>
    <xf numFmtId="0" fontId="8" fillId="33" borderId="11" xfId="0" applyNumberFormat="1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/>
      <protection hidden="1"/>
    </xf>
    <xf numFmtId="169" fontId="4" fillId="33" borderId="11" xfId="0" applyNumberFormat="1" applyFont="1" applyFill="1" applyBorder="1" applyAlignment="1" applyProtection="1">
      <alignment/>
      <protection hidden="1"/>
    </xf>
    <xf numFmtId="44" fontId="13" fillId="33" borderId="0" xfId="45" applyFont="1" applyFill="1" applyBorder="1" applyAlignment="1" applyProtection="1">
      <alignment horizontal="center"/>
      <protection hidden="1"/>
    </xf>
    <xf numFmtId="9" fontId="2" fillId="33" borderId="0" xfId="49" applyFont="1" applyFill="1" applyBorder="1" applyAlignment="1" applyProtection="1">
      <alignment/>
      <protection hidden="1"/>
    </xf>
    <xf numFmtId="10" fontId="2" fillId="33" borderId="0" xfId="49" applyNumberFormat="1" applyFont="1" applyFill="1" applyBorder="1" applyAlignment="1" applyProtection="1">
      <alignment horizontal="right"/>
      <protection hidden="1"/>
    </xf>
    <xf numFmtId="0" fontId="62" fillId="24" borderId="13" xfId="0" applyFont="1" applyFill="1" applyBorder="1" applyAlignment="1" applyProtection="1">
      <alignment/>
      <protection hidden="1"/>
    </xf>
    <xf numFmtId="0" fontId="62" fillId="24" borderId="14" xfId="0" applyFont="1" applyFill="1" applyBorder="1" applyAlignment="1" applyProtection="1">
      <alignment/>
      <protection hidden="1"/>
    </xf>
    <xf numFmtId="0" fontId="63" fillId="24" borderId="13" xfId="0" applyFont="1" applyFill="1" applyBorder="1" applyAlignment="1">
      <alignment/>
    </xf>
    <xf numFmtId="0" fontId="62" fillId="24" borderId="13" xfId="0" applyFont="1" applyFill="1" applyBorder="1" applyAlignment="1">
      <alignment/>
    </xf>
    <xf numFmtId="169" fontId="63" fillId="24" borderId="15" xfId="0" applyNumberFormat="1" applyFont="1" applyFill="1" applyBorder="1" applyAlignment="1">
      <alignment/>
    </xf>
    <xf numFmtId="0" fontId="0" fillId="15" borderId="0" xfId="0" applyFill="1" applyAlignment="1">
      <alignment/>
    </xf>
    <xf numFmtId="0" fontId="8" fillId="15" borderId="0" xfId="0" applyFont="1" applyFill="1" applyBorder="1" applyAlignment="1" applyProtection="1">
      <alignment/>
      <protection hidden="1"/>
    </xf>
    <xf numFmtId="43" fontId="4" fillId="15" borderId="0" xfId="51" applyFont="1" applyFill="1" applyBorder="1" applyAlignment="1" applyProtection="1">
      <alignment/>
      <protection hidden="1"/>
    </xf>
    <xf numFmtId="0" fontId="8" fillId="15" borderId="11" xfId="0" applyFont="1" applyFill="1" applyBorder="1" applyAlignment="1" applyProtection="1">
      <alignment/>
      <protection hidden="1"/>
    </xf>
    <xf numFmtId="2" fontId="0" fillId="33" borderId="0" xfId="0" applyNumberFormat="1" applyFont="1" applyFill="1" applyBorder="1" applyAlignment="1" applyProtection="1">
      <alignment/>
      <protection hidden="1"/>
    </xf>
    <xf numFmtId="9" fontId="3" fillId="33" borderId="0" xfId="49" applyFont="1" applyFill="1" applyBorder="1" applyAlignment="1" applyProtection="1">
      <alignment/>
      <protection hidden="1"/>
    </xf>
    <xf numFmtId="10" fontId="3" fillId="33" borderId="0" xfId="49" applyNumberFormat="1" applyFont="1" applyFill="1" applyBorder="1" applyAlignment="1" applyProtection="1">
      <alignment horizontal="right"/>
      <protection hidden="1"/>
    </xf>
    <xf numFmtId="169" fontId="2" fillId="33" borderId="11" xfId="51" applyNumberFormat="1" applyFont="1" applyFill="1" applyBorder="1" applyAlignment="1" applyProtection="1">
      <alignment/>
      <protection hidden="1"/>
    </xf>
    <xf numFmtId="43" fontId="3" fillId="33" borderId="11" xfId="51" applyFont="1" applyFill="1" applyBorder="1" applyAlignment="1" applyProtection="1">
      <alignment/>
      <protection hidden="1"/>
    </xf>
    <xf numFmtId="169" fontId="67" fillId="33" borderId="0" xfId="0" applyNumberFormat="1" applyFont="1" applyFill="1" applyBorder="1" applyAlignment="1" applyProtection="1">
      <alignment/>
      <protection hidden="1"/>
    </xf>
    <xf numFmtId="43" fontId="2" fillId="15" borderId="0" xfId="51" applyFont="1" applyFill="1" applyBorder="1" applyAlignment="1" applyProtection="1">
      <alignment/>
      <protection hidden="1"/>
    </xf>
    <xf numFmtId="169" fontId="61" fillId="33" borderId="0" xfId="0" applyNumberFormat="1" applyFont="1" applyFill="1" applyBorder="1" applyAlignment="1">
      <alignment/>
    </xf>
    <xf numFmtId="169" fontId="61" fillId="33" borderId="11" xfId="0" applyNumberFormat="1" applyFont="1" applyFill="1" applyBorder="1" applyAlignment="1">
      <alignment/>
    </xf>
    <xf numFmtId="9" fontId="3" fillId="33" borderId="0" xfId="49" applyFont="1" applyFill="1" applyBorder="1" applyAlignment="1" applyProtection="1">
      <alignment horizontal="left"/>
      <protection hidden="1"/>
    </xf>
    <xf numFmtId="10" fontId="62" fillId="33" borderId="0" xfId="0" applyNumberFormat="1" applyFont="1" applyFill="1" applyBorder="1" applyAlignment="1" applyProtection="1">
      <alignment horizontal="right"/>
      <protection hidden="1"/>
    </xf>
    <xf numFmtId="43" fontId="3" fillId="33" borderId="0" xfId="51" applyFont="1" applyFill="1" applyBorder="1" applyAlignment="1" applyProtection="1">
      <alignment/>
      <protection hidden="1"/>
    </xf>
    <xf numFmtId="169" fontId="2" fillId="33" borderId="0" xfId="51" applyNumberFormat="1" applyFont="1" applyFill="1" applyBorder="1" applyAlignment="1" applyProtection="1">
      <alignment/>
      <protection hidden="1"/>
    </xf>
    <xf numFmtId="10" fontId="62" fillId="15" borderId="0" xfId="0" applyNumberFormat="1" applyFont="1" applyFill="1" applyBorder="1" applyAlignment="1" applyProtection="1">
      <alignment/>
      <protection hidden="1"/>
    </xf>
    <xf numFmtId="43" fontId="3" fillId="15" borderId="0" xfId="51" applyFont="1" applyFill="1" applyBorder="1" applyAlignment="1" applyProtection="1">
      <alignment/>
      <protection hidden="1"/>
    </xf>
    <xf numFmtId="43" fontId="3" fillId="15" borderId="11" xfId="51" applyFont="1" applyFill="1" applyBorder="1" applyAlignment="1" applyProtection="1">
      <alignment/>
      <protection hidden="1"/>
    </xf>
    <xf numFmtId="0" fontId="61" fillId="33" borderId="0" xfId="0" applyFont="1" applyFill="1" applyAlignment="1">
      <alignment/>
    </xf>
    <xf numFmtId="169" fontId="3" fillId="33" borderId="11" xfId="51" applyNumberFormat="1" applyFont="1" applyFill="1" applyBorder="1" applyAlignment="1" applyProtection="1">
      <alignment/>
      <protection hidden="1"/>
    </xf>
    <xf numFmtId="171" fontId="3" fillId="33" borderId="0" xfId="49" applyNumberFormat="1" applyFont="1" applyFill="1" applyBorder="1" applyAlignment="1" applyProtection="1">
      <alignment/>
      <protection hidden="1"/>
    </xf>
    <xf numFmtId="43" fontId="12" fillId="33" borderId="0" xfId="51" applyFont="1" applyFill="1" applyBorder="1" applyAlignment="1" applyProtection="1">
      <alignment horizontal="center"/>
      <protection hidden="1"/>
    </xf>
    <xf numFmtId="43" fontId="1" fillId="33" borderId="0" xfId="51" applyFont="1" applyFill="1" applyBorder="1" applyAlignment="1" applyProtection="1">
      <alignment horizontal="center"/>
      <protection hidden="1"/>
    </xf>
    <xf numFmtId="169" fontId="2" fillId="33" borderId="11" xfId="51" applyNumberFormat="1" applyFont="1" applyFill="1" applyBorder="1" applyAlignment="1" applyProtection="1">
      <alignment horizontal="right"/>
      <protection hidden="1"/>
    </xf>
    <xf numFmtId="0" fontId="62" fillId="0" borderId="0" xfId="0" applyFont="1" applyBorder="1" applyAlignment="1">
      <alignment/>
    </xf>
    <xf numFmtId="0" fontId="62" fillId="0" borderId="11" xfId="0" applyFont="1" applyBorder="1" applyAlignment="1">
      <alignment/>
    </xf>
    <xf numFmtId="0" fontId="62" fillId="33" borderId="0" xfId="0" applyFont="1" applyFill="1" applyAlignment="1">
      <alignment/>
    </xf>
    <xf numFmtId="169" fontId="12" fillId="33" borderId="0" xfId="51" applyNumberFormat="1" applyFont="1" applyFill="1" applyBorder="1" applyAlignment="1" applyProtection="1">
      <alignment horizontal="center"/>
      <protection hidden="1"/>
    </xf>
    <xf numFmtId="0" fontId="62" fillId="33" borderId="16" xfId="0" applyFont="1" applyFill="1" applyBorder="1" applyAlignment="1" applyProtection="1">
      <alignment/>
      <protection hidden="1"/>
    </xf>
    <xf numFmtId="0" fontId="62" fillId="33" borderId="17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44" fontId="14" fillId="33" borderId="0" xfId="45" applyFont="1" applyFill="1" applyBorder="1" applyAlignment="1" applyProtection="1">
      <alignment horizontal="center"/>
      <protection hidden="1"/>
    </xf>
    <xf numFmtId="169" fontId="68" fillId="33" borderId="0" xfId="0" applyNumberFormat="1" applyFont="1" applyFill="1" applyAlignment="1" applyProtection="1">
      <alignment/>
      <protection hidden="1"/>
    </xf>
    <xf numFmtId="0" fontId="2" fillId="33" borderId="0" xfId="0" applyFont="1" applyFill="1" applyBorder="1" applyAlignment="1">
      <alignment horizontal="center" vertical="top" wrapText="1"/>
    </xf>
    <xf numFmtId="0" fontId="16" fillId="33" borderId="0" xfId="0" applyFont="1" applyFill="1" applyAlignment="1">
      <alignment horizontal="center"/>
    </xf>
    <xf numFmtId="0" fontId="62" fillId="33" borderId="18" xfId="0" applyFont="1" applyFill="1" applyBorder="1" applyAlignment="1" applyProtection="1">
      <alignment vertical="top" wrapText="1"/>
      <protection hidden="1"/>
    </xf>
    <xf numFmtId="0" fontId="62" fillId="33" borderId="19" xfId="0" applyFont="1" applyFill="1" applyBorder="1" applyAlignment="1" applyProtection="1">
      <alignment vertical="top" wrapText="1"/>
      <protection hidden="1"/>
    </xf>
    <xf numFmtId="0" fontId="62" fillId="33" borderId="19" xfId="0" applyFont="1" applyFill="1" applyBorder="1" applyAlignment="1" applyProtection="1">
      <alignment/>
      <protection hidden="1"/>
    </xf>
    <xf numFmtId="0" fontId="62" fillId="33" borderId="20" xfId="0" applyFont="1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17" fillId="33" borderId="21" xfId="0" applyFont="1" applyFill="1" applyBorder="1" applyAlignment="1" applyProtection="1">
      <alignment horizontal="center"/>
      <protection hidden="1"/>
    </xf>
    <xf numFmtId="0" fontId="17" fillId="33" borderId="22" xfId="0" applyFont="1" applyFill="1" applyBorder="1" applyAlignment="1" applyProtection="1">
      <alignment/>
      <protection hidden="1"/>
    </xf>
    <xf numFmtId="0" fontId="17" fillId="33" borderId="23" xfId="0" applyFont="1" applyFill="1" applyBorder="1" applyAlignment="1" applyProtection="1">
      <alignment/>
      <protection hidden="1"/>
    </xf>
    <xf numFmtId="0" fontId="62" fillId="33" borderId="23" xfId="0" applyFont="1" applyFill="1" applyBorder="1" applyAlignment="1" applyProtection="1">
      <alignment/>
      <protection hidden="1"/>
    </xf>
    <xf numFmtId="0" fontId="62" fillId="33" borderId="24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16" fontId="17" fillId="33" borderId="25" xfId="0" applyNumberFormat="1" applyFont="1" applyFill="1" applyBorder="1" applyAlignment="1" applyProtection="1">
      <alignment horizontal="center"/>
      <protection hidden="1"/>
    </xf>
    <xf numFmtId="0" fontId="18" fillId="33" borderId="12" xfId="0" applyFont="1" applyFill="1" applyBorder="1" applyAlignment="1" applyProtection="1">
      <alignment/>
      <protection hidden="1"/>
    </xf>
    <xf numFmtId="0" fontId="18" fillId="33" borderId="0" xfId="0" applyFont="1" applyFill="1" applyBorder="1" applyAlignment="1" applyProtection="1">
      <alignment/>
      <protection hidden="1"/>
    </xf>
    <xf numFmtId="0" fontId="62" fillId="33" borderId="11" xfId="0" applyFont="1" applyFill="1" applyBorder="1" applyAlignment="1" applyProtection="1">
      <alignment/>
      <protection hidden="1"/>
    </xf>
    <xf numFmtId="0" fontId="62" fillId="33" borderId="0" xfId="0" applyFont="1" applyFill="1" applyBorder="1" applyAlignment="1" applyProtection="1">
      <alignment vertical="top" wrapText="1"/>
      <protection hidden="1"/>
    </xf>
    <xf numFmtId="0" fontId="7" fillId="33" borderId="21" xfId="0" applyFont="1" applyFill="1" applyBorder="1" applyAlignment="1" applyProtection="1">
      <alignment horizontal="right"/>
      <protection hidden="1"/>
    </xf>
    <xf numFmtId="0" fontId="18" fillId="33" borderId="0" xfId="0" applyFont="1" applyFill="1" applyBorder="1" applyAlignment="1" applyProtection="1">
      <alignment vertical="top" wrapText="1"/>
      <protection hidden="1"/>
    </xf>
    <xf numFmtId="43" fontId="7" fillId="33" borderId="26" xfId="51" applyFont="1" applyFill="1" applyBorder="1" applyAlignment="1" applyProtection="1">
      <alignment/>
      <protection hidden="1"/>
    </xf>
    <xf numFmtId="0" fontId="18" fillId="33" borderId="22" xfId="0" applyFont="1" applyFill="1" applyBorder="1" applyAlignment="1" applyProtection="1">
      <alignment/>
      <protection hidden="1"/>
    </xf>
    <xf numFmtId="0" fontId="18" fillId="33" borderId="23" xfId="0" applyFont="1" applyFill="1" applyBorder="1" applyAlignment="1" applyProtection="1">
      <alignment/>
      <protection hidden="1"/>
    </xf>
    <xf numFmtId="3" fontId="7" fillId="33" borderId="26" xfId="0" applyNumberFormat="1" applyFont="1" applyFill="1" applyBorder="1" applyAlignment="1" applyProtection="1">
      <alignment/>
      <protection hidden="1"/>
    </xf>
    <xf numFmtId="0" fontId="7" fillId="33" borderId="26" xfId="0" applyFont="1" applyFill="1" applyBorder="1" applyAlignment="1" applyProtection="1">
      <alignment/>
      <protection hidden="1"/>
    </xf>
    <xf numFmtId="0" fontId="18" fillId="33" borderId="10" xfId="0" applyFont="1" applyFill="1" applyBorder="1" applyAlignment="1" applyProtection="1">
      <alignment vertical="top" wrapText="1"/>
      <protection hidden="1"/>
    </xf>
    <xf numFmtId="0" fontId="7" fillId="33" borderId="26" xfId="0" applyFont="1" applyFill="1" applyBorder="1" applyAlignment="1" applyProtection="1">
      <alignment horizontal="right"/>
      <protection hidden="1"/>
    </xf>
    <xf numFmtId="0" fontId="7" fillId="33" borderId="27" xfId="0" applyFont="1" applyFill="1" applyBorder="1" applyAlignment="1" applyProtection="1">
      <alignment/>
      <protection hidden="1"/>
    </xf>
    <xf numFmtId="0" fontId="63" fillId="33" borderId="22" xfId="0" applyFont="1" applyFill="1" applyBorder="1" applyAlignment="1">
      <alignment/>
    </xf>
    <xf numFmtId="0" fontId="63" fillId="33" borderId="23" xfId="0" applyFont="1" applyFill="1" applyBorder="1" applyAlignment="1">
      <alignment/>
    </xf>
    <xf numFmtId="0" fontId="62" fillId="33" borderId="23" xfId="0" applyFont="1" applyFill="1" applyBorder="1" applyAlignment="1">
      <alignment/>
    </xf>
    <xf numFmtId="0" fontId="62" fillId="33" borderId="24" xfId="0" applyFont="1" applyFill="1" applyBorder="1" applyAlignment="1">
      <alignment/>
    </xf>
    <xf numFmtId="0" fontId="62" fillId="33" borderId="12" xfId="0" applyFont="1" applyFill="1" applyBorder="1" applyAlignment="1">
      <alignment/>
    </xf>
    <xf numFmtId="173" fontId="7" fillId="33" borderId="26" xfId="0" applyNumberFormat="1" applyFont="1" applyFill="1" applyBorder="1" applyAlignment="1" applyProtection="1">
      <alignment/>
      <protection hidden="1"/>
    </xf>
    <xf numFmtId="2" fontId="7" fillId="33" borderId="26" xfId="0" applyNumberFormat="1" applyFont="1" applyFill="1" applyBorder="1" applyAlignment="1" applyProtection="1">
      <alignment/>
      <protection hidden="1"/>
    </xf>
    <xf numFmtId="0" fontId="18" fillId="33" borderId="27" xfId="0" applyFont="1" applyFill="1" applyBorder="1" applyAlignment="1" applyProtection="1">
      <alignment vertical="top" wrapText="1"/>
      <protection hidden="1"/>
    </xf>
    <xf numFmtId="0" fontId="7" fillId="33" borderId="25" xfId="0" applyFont="1" applyFill="1" applyBorder="1" applyAlignment="1" applyProtection="1">
      <alignment horizontal="right"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7" fillId="33" borderId="0" xfId="0" applyFont="1" applyFill="1" applyBorder="1" applyAlignment="1" applyProtection="1">
      <alignment horizontal="center"/>
      <protection hidden="1"/>
    </xf>
    <xf numFmtId="0" fontId="18" fillId="33" borderId="10" xfId="0" applyFont="1" applyFill="1" applyBorder="1" applyAlignment="1" applyProtection="1">
      <alignment horizontal="left" vertical="top" wrapText="1"/>
      <protection hidden="1"/>
    </xf>
    <xf numFmtId="0" fontId="18" fillId="33" borderId="0" xfId="0" applyFont="1" applyFill="1" applyBorder="1" applyAlignment="1" applyProtection="1">
      <alignment horizontal="left" vertical="top" wrapText="1"/>
      <protection hidden="1"/>
    </xf>
    <xf numFmtId="0" fontId="2" fillId="33" borderId="0" xfId="0" applyFont="1" applyFill="1" applyBorder="1" applyAlignment="1" applyProtection="1">
      <alignment horizontal="left" vertical="top" wrapText="1"/>
      <protection hidden="1"/>
    </xf>
    <xf numFmtId="43" fontId="7" fillId="33" borderId="0" xfId="51" applyFont="1" applyFill="1" applyBorder="1" applyAlignment="1" applyProtection="1">
      <alignment horizontal="center"/>
      <protection hidden="1"/>
    </xf>
    <xf numFmtId="0" fontId="63" fillId="33" borderId="10" xfId="0" applyFont="1" applyFill="1" applyBorder="1" applyAlignment="1">
      <alignment horizontal="center"/>
    </xf>
    <xf numFmtId="0" fontId="63" fillId="33" borderId="0" xfId="0" applyFont="1" applyFill="1" applyBorder="1" applyAlignment="1">
      <alignment horizontal="center"/>
    </xf>
    <xf numFmtId="0" fontId="62" fillId="33" borderId="0" xfId="0" applyFont="1" applyFill="1" applyBorder="1" applyAlignment="1">
      <alignment vertical="top" wrapText="1"/>
    </xf>
    <xf numFmtId="0" fontId="62" fillId="33" borderId="10" xfId="0" applyFont="1" applyFill="1" applyBorder="1" applyAlignment="1">
      <alignment vertical="top" wrapText="1"/>
    </xf>
    <xf numFmtId="0" fontId="19" fillId="33" borderId="28" xfId="0" applyFont="1" applyFill="1" applyBorder="1" applyAlignment="1" applyProtection="1">
      <alignment/>
      <protection hidden="1"/>
    </xf>
    <xf numFmtId="0" fontId="19" fillId="33" borderId="29" xfId="0" applyFont="1" applyFill="1" applyBorder="1" applyAlignment="1" applyProtection="1">
      <alignment/>
      <protection hidden="1"/>
    </xf>
    <xf numFmtId="0" fontId="62" fillId="33" borderId="29" xfId="0" applyFont="1" applyFill="1" applyBorder="1" applyAlignment="1">
      <alignment horizontal="center" vertical="top" wrapText="1"/>
    </xf>
    <xf numFmtId="169" fontId="19" fillId="33" borderId="28" xfId="0" applyNumberFormat="1" applyFont="1" applyFill="1" applyBorder="1" applyAlignment="1" applyProtection="1">
      <alignment/>
      <protection hidden="1"/>
    </xf>
    <xf numFmtId="169" fontId="19" fillId="33" borderId="29" xfId="0" applyNumberFormat="1" applyFont="1" applyFill="1" applyBorder="1" applyAlignment="1" applyProtection="1">
      <alignment/>
      <protection hidden="1"/>
    </xf>
    <xf numFmtId="169" fontId="62" fillId="33" borderId="29" xfId="0" applyNumberFormat="1" applyFont="1" applyFill="1" applyBorder="1" applyAlignment="1">
      <alignment/>
    </xf>
    <xf numFmtId="0" fontId="62" fillId="33" borderId="16" xfId="0" applyFont="1" applyFill="1" applyBorder="1" applyAlignment="1">
      <alignment vertical="top" wrapText="1"/>
    </xf>
    <xf numFmtId="0" fontId="62" fillId="33" borderId="17" xfId="0" applyFont="1" applyFill="1" applyBorder="1" applyAlignment="1">
      <alignment vertical="top" wrapText="1"/>
    </xf>
    <xf numFmtId="0" fontId="62" fillId="33" borderId="17" xfId="0" applyFont="1" applyFill="1" applyBorder="1" applyAlignment="1">
      <alignment/>
    </xf>
    <xf numFmtId="0" fontId="7" fillId="33" borderId="17" xfId="0" applyFont="1" applyFill="1" applyBorder="1" applyAlignment="1" applyProtection="1">
      <alignment horizontal="center"/>
      <protection hidden="1"/>
    </xf>
    <xf numFmtId="0" fontId="0" fillId="33" borderId="17" xfId="0" applyFill="1" applyBorder="1" applyAlignment="1">
      <alignment/>
    </xf>
    <xf numFmtId="0" fontId="0" fillId="33" borderId="30" xfId="0" applyFill="1" applyBorder="1" applyAlignment="1">
      <alignment/>
    </xf>
    <xf numFmtId="0" fontId="2" fillId="34" borderId="31" xfId="0" applyFont="1" applyFill="1" applyBorder="1" applyAlignment="1" applyProtection="1">
      <alignment/>
      <protection hidden="1"/>
    </xf>
    <xf numFmtId="0" fontId="2" fillId="34" borderId="13" xfId="0" applyFont="1" applyFill="1" applyBorder="1" applyAlignment="1" applyProtection="1">
      <alignment/>
      <protection hidden="1"/>
    </xf>
    <xf numFmtId="0" fontId="2" fillId="34" borderId="19" xfId="0" applyFont="1" applyFill="1" applyBorder="1" applyAlignment="1" applyProtection="1">
      <alignment horizontal="center"/>
      <protection hidden="1"/>
    </xf>
    <xf numFmtId="0" fontId="2" fillId="34" borderId="13" xfId="0" applyFont="1" applyFill="1" applyBorder="1" applyAlignment="1" applyProtection="1">
      <alignment horizontal="center"/>
      <protection hidden="1"/>
    </xf>
    <xf numFmtId="0" fontId="0" fillId="34" borderId="15" xfId="0" applyFill="1" applyBorder="1" applyAlignment="1">
      <alignment/>
    </xf>
    <xf numFmtId="0" fontId="62" fillId="35" borderId="31" xfId="0" applyFont="1" applyFill="1" applyBorder="1" applyAlignment="1" applyProtection="1">
      <alignment/>
      <protection hidden="1"/>
    </xf>
    <xf numFmtId="0" fontId="2" fillId="35" borderId="13" xfId="0" applyFont="1" applyFill="1" applyBorder="1" applyAlignment="1" applyProtection="1">
      <alignment/>
      <protection hidden="1"/>
    </xf>
    <xf numFmtId="9" fontId="3" fillId="35" borderId="13" xfId="49" applyFont="1" applyFill="1" applyBorder="1" applyAlignment="1" applyProtection="1">
      <alignment/>
      <protection hidden="1"/>
    </xf>
    <xf numFmtId="0" fontId="62" fillId="35" borderId="13" xfId="0" applyFont="1" applyFill="1" applyBorder="1" applyAlignment="1" applyProtection="1">
      <alignment/>
      <protection hidden="1"/>
    </xf>
    <xf numFmtId="0" fontId="62" fillId="35" borderId="17" xfId="0" applyFont="1" applyFill="1" applyBorder="1" applyAlignment="1" applyProtection="1">
      <alignment/>
      <protection hidden="1"/>
    </xf>
    <xf numFmtId="0" fontId="0" fillId="35" borderId="15" xfId="0" applyFill="1" applyBorder="1" applyAlignment="1">
      <alignment/>
    </xf>
    <xf numFmtId="0" fontId="62" fillId="33" borderId="18" xfId="0" applyFont="1" applyFill="1" applyBorder="1" applyAlignment="1" applyProtection="1">
      <alignment/>
      <protection hidden="1"/>
    </xf>
    <xf numFmtId="0" fontId="62" fillId="33" borderId="19" xfId="0" applyFont="1" applyFill="1" applyBorder="1" applyAlignment="1">
      <alignment/>
    </xf>
    <xf numFmtId="0" fontId="0" fillId="33" borderId="19" xfId="0" applyFill="1" applyBorder="1" applyAlignment="1" applyProtection="1">
      <alignment/>
      <protection hidden="1"/>
    </xf>
    <xf numFmtId="9" fontId="62" fillId="33" borderId="19" xfId="49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9" fontId="62" fillId="33" borderId="0" xfId="49" applyFont="1" applyFill="1" applyBorder="1" applyAlignment="1" applyProtection="1">
      <alignment/>
      <protection hidden="1"/>
    </xf>
    <xf numFmtId="9" fontId="62" fillId="33" borderId="0" xfId="49" applyFont="1" applyFill="1" applyBorder="1" applyAlignment="1" applyProtection="1">
      <alignment horizontal="right"/>
      <protection hidden="1"/>
    </xf>
    <xf numFmtId="10" fontId="2" fillId="33" borderId="0" xfId="49" applyNumberFormat="1" applyFont="1" applyFill="1" applyBorder="1" applyAlignment="1" applyProtection="1">
      <alignment/>
      <protection hidden="1"/>
    </xf>
    <xf numFmtId="9" fontId="2" fillId="33" borderId="17" xfId="49" applyFont="1" applyFill="1" applyBorder="1" applyAlignment="1" applyProtection="1">
      <alignment/>
      <protection hidden="1"/>
    </xf>
    <xf numFmtId="171" fontId="2" fillId="33" borderId="17" xfId="49" applyNumberFormat="1" applyFont="1" applyFill="1" applyBorder="1" applyAlignment="1" applyProtection="1">
      <alignment horizontal="right"/>
      <protection hidden="1"/>
    </xf>
    <xf numFmtId="43" fontId="3" fillId="33" borderId="17" xfId="51" applyFont="1" applyFill="1" applyBorder="1" applyAlignment="1" applyProtection="1">
      <alignment/>
      <protection hidden="1"/>
    </xf>
    <xf numFmtId="171" fontId="3" fillId="35" borderId="13" xfId="49" applyNumberFormat="1" applyFont="1" applyFill="1" applyBorder="1" applyAlignment="1" applyProtection="1">
      <alignment/>
      <protection hidden="1"/>
    </xf>
    <xf numFmtId="43" fontId="3" fillId="35" borderId="13" xfId="51" applyFont="1" applyFill="1" applyBorder="1" applyAlignment="1" applyProtection="1">
      <alignment/>
      <protection hidden="1"/>
    </xf>
    <xf numFmtId="10" fontId="3" fillId="33" borderId="0" xfId="49" applyNumberFormat="1" applyFont="1" applyFill="1" applyBorder="1" applyAlignment="1" applyProtection="1">
      <alignment/>
      <protection hidden="1"/>
    </xf>
    <xf numFmtId="0" fontId="62" fillId="33" borderId="0" xfId="0" applyFont="1" applyFill="1" applyBorder="1" applyAlignment="1" applyProtection="1">
      <alignment/>
      <protection hidden="1"/>
    </xf>
    <xf numFmtId="10" fontId="62" fillId="33" borderId="0" xfId="0" applyNumberFormat="1" applyFont="1" applyFill="1" applyBorder="1" applyAlignment="1" applyProtection="1">
      <alignment/>
      <protection hidden="1"/>
    </xf>
    <xf numFmtId="0" fontId="62" fillId="33" borderId="13" xfId="0" applyFont="1" applyFill="1" applyBorder="1" applyAlignment="1" applyProtection="1">
      <alignment/>
      <protection hidden="1"/>
    </xf>
    <xf numFmtId="0" fontId="0" fillId="33" borderId="15" xfId="0" applyFill="1" applyBorder="1" applyAlignment="1">
      <alignment/>
    </xf>
    <xf numFmtId="10" fontId="2" fillId="33" borderId="17" xfId="49" applyNumberFormat="1" applyFont="1" applyFill="1" applyBorder="1" applyAlignment="1" applyProtection="1">
      <alignment horizontal="right"/>
      <protection hidden="1"/>
    </xf>
    <xf numFmtId="10" fontId="3" fillId="35" borderId="13" xfId="49" applyNumberFormat="1" applyFont="1" applyFill="1" applyBorder="1" applyAlignment="1" applyProtection="1">
      <alignment horizontal="right"/>
      <protection hidden="1"/>
    </xf>
    <xf numFmtId="9" fontId="3" fillId="33" borderId="19" xfId="49" applyFont="1" applyFill="1" applyBorder="1" applyAlignment="1" applyProtection="1">
      <alignment/>
      <protection hidden="1"/>
    </xf>
    <xf numFmtId="0" fontId="63" fillId="34" borderId="31" xfId="0" applyFont="1" applyFill="1" applyBorder="1" applyAlignment="1" applyProtection="1">
      <alignment horizontal="center"/>
      <protection hidden="1"/>
    </xf>
    <xf numFmtId="0" fontId="63" fillId="34" borderId="13" xfId="0" applyFont="1" applyFill="1" applyBorder="1" applyAlignment="1" applyProtection="1">
      <alignment horizontal="center"/>
      <protection hidden="1"/>
    </xf>
    <xf numFmtId="0" fontId="0" fillId="33" borderId="18" xfId="0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0" fillId="33" borderId="16" xfId="0" applyFill="1" applyBorder="1" applyAlignment="1">
      <alignment vertical="top" wrapText="1"/>
    </xf>
    <xf numFmtId="0" fontId="0" fillId="33" borderId="17" xfId="0" applyFill="1" applyBorder="1" applyAlignment="1" applyProtection="1">
      <alignment/>
      <protection hidden="1"/>
    </xf>
    <xf numFmtId="0" fontId="0" fillId="33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63" fillId="0" borderId="10" xfId="0" applyFont="1" applyBorder="1" applyAlignment="1">
      <alignment/>
    </xf>
    <xf numFmtId="0" fontId="62" fillId="33" borderId="0" xfId="0" applyFont="1" applyFill="1" applyBorder="1" applyAlignment="1">
      <alignment horizontal="center"/>
    </xf>
    <xf numFmtId="0" fontId="63" fillId="33" borderId="10" xfId="0" applyFont="1" applyFill="1" applyBorder="1" applyAlignment="1" applyProtection="1">
      <alignment/>
      <protection hidden="1"/>
    </xf>
    <xf numFmtId="0" fontId="63" fillId="15" borderId="0" xfId="0" applyFont="1" applyFill="1" applyBorder="1" applyAlignment="1" applyProtection="1">
      <alignment/>
      <protection hidden="1"/>
    </xf>
    <xf numFmtId="9" fontId="2" fillId="15" borderId="0" xfId="49" applyFont="1" applyFill="1" applyBorder="1" applyAlignment="1" applyProtection="1">
      <alignment/>
      <protection hidden="1"/>
    </xf>
    <xf numFmtId="0" fontId="62" fillId="15" borderId="0" xfId="0" applyFont="1" applyFill="1" applyBorder="1" applyAlignment="1">
      <alignment/>
    </xf>
    <xf numFmtId="10" fontId="2" fillId="15" borderId="0" xfId="49" applyNumberFormat="1" applyFont="1" applyFill="1" applyBorder="1" applyAlignment="1" applyProtection="1">
      <alignment horizontal="right"/>
      <protection hidden="1"/>
    </xf>
    <xf numFmtId="0" fontId="63" fillId="15" borderId="10" xfId="0" applyFont="1" applyFill="1" applyBorder="1" applyAlignment="1" applyProtection="1">
      <alignment/>
      <protection hidden="1"/>
    </xf>
    <xf numFmtId="0" fontId="63" fillId="24" borderId="31" xfId="0" applyFont="1" applyFill="1" applyBorder="1" applyAlignment="1" applyProtection="1">
      <alignment/>
      <protection hidden="1"/>
    </xf>
    <xf numFmtId="0" fontId="4" fillId="24" borderId="13" xfId="0" applyFont="1" applyFill="1" applyBorder="1" applyAlignment="1" applyProtection="1">
      <alignment/>
      <protection hidden="1"/>
    </xf>
    <xf numFmtId="0" fontId="63" fillId="24" borderId="13" xfId="0" applyFont="1" applyFill="1" applyBorder="1" applyAlignment="1" applyProtection="1">
      <alignment/>
      <protection hidden="1"/>
    </xf>
    <xf numFmtId="0" fontId="62" fillId="24" borderId="13" xfId="0" applyFont="1" applyFill="1" applyBorder="1" applyAlignment="1" applyProtection="1">
      <alignment/>
      <protection hidden="1"/>
    </xf>
    <xf numFmtId="0" fontId="2" fillId="24" borderId="13" xfId="0" applyFont="1" applyFill="1" applyBorder="1" applyAlignment="1" applyProtection="1">
      <alignment/>
      <protection hidden="1"/>
    </xf>
    <xf numFmtId="0" fontId="62" fillId="24" borderId="17" xfId="0" applyFont="1" applyFill="1" applyBorder="1" applyAlignment="1">
      <alignment/>
    </xf>
    <xf numFmtId="0" fontId="62" fillId="24" borderId="17" xfId="0" applyFont="1" applyFill="1" applyBorder="1" applyAlignment="1" applyProtection="1">
      <alignment/>
      <protection hidden="1"/>
    </xf>
    <xf numFmtId="0" fontId="63" fillId="24" borderId="17" xfId="0" applyFont="1" applyFill="1" applyBorder="1" applyAlignment="1" applyProtection="1">
      <alignment/>
      <protection hidden="1"/>
    </xf>
    <xf numFmtId="169" fontId="63" fillId="24" borderId="30" xfId="0" applyNumberFormat="1" applyFont="1" applyFill="1" applyBorder="1" applyAlignment="1">
      <alignment/>
    </xf>
    <xf numFmtId="0" fontId="62" fillId="33" borderId="0" xfId="0" applyFont="1" applyFill="1" applyBorder="1" applyAlignment="1" applyProtection="1">
      <alignment/>
      <protection hidden="1"/>
    </xf>
    <xf numFmtId="0" fontId="4" fillId="24" borderId="0" xfId="0" applyFont="1" applyFill="1" applyBorder="1" applyAlignment="1" applyProtection="1">
      <alignment/>
      <protection hidden="1"/>
    </xf>
    <xf numFmtId="0" fontId="62" fillId="33" borderId="0" xfId="0" applyFont="1" applyFill="1" applyBorder="1" applyAlignment="1">
      <alignment/>
    </xf>
    <xf numFmtId="0" fontId="62" fillId="33" borderId="0" xfId="0" applyFont="1" applyFill="1" applyBorder="1" applyAlignment="1" applyProtection="1">
      <alignment/>
      <protection hidden="1"/>
    </xf>
    <xf numFmtId="10" fontId="2" fillId="33" borderId="0" xfId="49" applyNumberFormat="1" applyFont="1" applyFill="1" applyBorder="1" applyAlignment="1" applyProtection="1">
      <alignment horizontal="right"/>
      <protection hidden="1"/>
    </xf>
    <xf numFmtId="169" fontId="62" fillId="33" borderId="0" xfId="0" applyNumberFormat="1" applyFont="1" applyFill="1" applyBorder="1" applyAlignment="1" applyProtection="1">
      <alignment horizontal="center"/>
      <protection hidden="1"/>
    </xf>
    <xf numFmtId="0" fontId="63" fillId="33" borderId="0" xfId="0" applyFont="1" applyFill="1" applyBorder="1" applyAlignment="1" applyProtection="1">
      <alignment/>
      <protection hidden="1"/>
    </xf>
    <xf numFmtId="0" fontId="62" fillId="33" borderId="0" xfId="0" applyFont="1" applyFill="1" applyBorder="1" applyAlignment="1">
      <alignment horizontal="center"/>
    </xf>
    <xf numFmtId="0" fontId="63" fillId="33" borderId="0" xfId="0" applyFont="1" applyFill="1" applyBorder="1" applyAlignment="1">
      <alignment horizontal="center"/>
    </xf>
    <xf numFmtId="0" fontId="62" fillId="33" borderId="32" xfId="0" applyFont="1" applyFill="1" applyBorder="1" applyAlignment="1">
      <alignment/>
    </xf>
    <xf numFmtId="0" fontId="62" fillId="33" borderId="27" xfId="0" applyFont="1" applyFill="1" applyBorder="1" applyAlignment="1">
      <alignment/>
    </xf>
    <xf numFmtId="0" fontId="62" fillId="33" borderId="12" xfId="0" applyFont="1" applyFill="1" applyBorder="1" applyAlignment="1">
      <alignment/>
    </xf>
    <xf numFmtId="0" fontId="69" fillId="33" borderId="0" xfId="0" applyFont="1" applyFill="1" applyBorder="1" applyAlignment="1" applyProtection="1">
      <alignment/>
      <protection locked="0"/>
    </xf>
    <xf numFmtId="0" fontId="69" fillId="33" borderId="0" xfId="0" applyFont="1" applyFill="1" applyBorder="1" applyAlignment="1" applyProtection="1">
      <alignment horizontal="left"/>
      <protection locked="0"/>
    </xf>
    <xf numFmtId="0" fontId="70" fillId="33" borderId="17" xfId="0" applyFont="1" applyFill="1" applyBorder="1" applyAlignment="1" applyProtection="1">
      <alignment horizontal="center"/>
      <protection locked="0"/>
    </xf>
    <xf numFmtId="0" fontId="69" fillId="33" borderId="0" xfId="0" applyFont="1" applyFill="1" applyBorder="1" applyAlignment="1" applyProtection="1">
      <alignment/>
      <protection locked="0"/>
    </xf>
    <xf numFmtId="0" fontId="71" fillId="33" borderId="0" xfId="0" applyFont="1" applyFill="1" applyBorder="1" applyAlignment="1" applyProtection="1">
      <alignment/>
      <protection locked="0"/>
    </xf>
    <xf numFmtId="0" fontId="70" fillId="33" borderId="0" xfId="0" applyFont="1" applyFill="1" applyBorder="1" applyAlignment="1" applyProtection="1">
      <alignment/>
      <protection locked="0"/>
    </xf>
    <xf numFmtId="0" fontId="70" fillId="33" borderId="0" xfId="0" applyFont="1" applyFill="1" applyBorder="1" applyAlignment="1" applyProtection="1">
      <alignment horizontal="center"/>
      <protection locked="0"/>
    </xf>
    <xf numFmtId="0" fontId="70" fillId="33" borderId="0" xfId="0" applyFont="1" applyFill="1" applyBorder="1" applyAlignment="1" applyProtection="1">
      <alignment/>
      <protection locked="0"/>
    </xf>
    <xf numFmtId="0" fontId="71" fillId="33" borderId="17" xfId="0" applyFont="1" applyFill="1" applyBorder="1" applyAlignment="1" applyProtection="1">
      <alignment/>
      <protection locked="0"/>
    </xf>
    <xf numFmtId="174" fontId="70" fillId="33" borderId="0" xfId="0" applyNumberFormat="1" applyFont="1" applyFill="1" applyBorder="1" applyAlignment="1" applyProtection="1">
      <alignment/>
      <protection locked="0"/>
    </xf>
    <xf numFmtId="0" fontId="62" fillId="33" borderId="0" xfId="0" applyFont="1" applyFill="1" applyBorder="1" applyAlignment="1" applyProtection="1">
      <alignment/>
      <protection locked="0"/>
    </xf>
    <xf numFmtId="0" fontId="62" fillId="33" borderId="11" xfId="0" applyFont="1" applyFill="1" applyBorder="1" applyAlignment="1" applyProtection="1">
      <alignment/>
      <protection locked="0"/>
    </xf>
    <xf numFmtId="0" fontId="62" fillId="24" borderId="10" xfId="0" applyFont="1" applyFill="1" applyBorder="1" applyAlignment="1" applyProtection="1">
      <alignment/>
      <protection locked="0"/>
    </xf>
    <xf numFmtId="0" fontId="64" fillId="24" borderId="0" xfId="0" applyFont="1" applyFill="1" applyBorder="1" applyAlignment="1" applyProtection="1">
      <alignment/>
      <protection locked="0"/>
    </xf>
    <xf numFmtId="0" fontId="65" fillId="24" borderId="0" xfId="0" applyFont="1" applyFill="1" applyBorder="1" applyAlignment="1" applyProtection="1">
      <alignment/>
      <protection locked="0"/>
    </xf>
    <xf numFmtId="0" fontId="62" fillId="24" borderId="0" xfId="0" applyFont="1" applyFill="1" applyBorder="1" applyAlignment="1" applyProtection="1">
      <alignment/>
      <protection locked="0"/>
    </xf>
    <xf numFmtId="0" fontId="62" fillId="33" borderId="10" xfId="0" applyFont="1" applyFill="1" applyBorder="1" applyAlignment="1" applyProtection="1">
      <alignment/>
      <protection locked="0"/>
    </xf>
    <xf numFmtId="0" fontId="63" fillId="33" borderId="0" xfId="0" applyFont="1" applyFill="1" applyBorder="1" applyAlignment="1" applyProtection="1">
      <alignment/>
      <protection locked="0"/>
    </xf>
    <xf numFmtId="0" fontId="63" fillId="33" borderId="0" xfId="0" applyFont="1" applyFill="1" applyBorder="1" applyAlignment="1" applyProtection="1">
      <alignment horizontal="right"/>
      <protection locked="0"/>
    </xf>
    <xf numFmtId="0" fontId="12" fillId="15" borderId="0" xfId="0" applyFont="1" applyFill="1" applyBorder="1" applyAlignment="1" applyProtection="1">
      <alignment horizontal="left"/>
      <protection locked="0"/>
    </xf>
    <xf numFmtId="0" fontId="0" fillId="15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9" fontId="62" fillId="33" borderId="0" xfId="0" applyNumberFormat="1" applyFont="1" applyFill="1" applyBorder="1" applyAlignment="1" applyProtection="1">
      <alignment/>
      <protection locked="0"/>
    </xf>
    <xf numFmtId="10" fontId="62" fillId="33" borderId="0" xfId="0" applyNumberFormat="1" applyFont="1" applyFill="1" applyBorder="1" applyAlignment="1" applyProtection="1">
      <alignment/>
      <protection locked="0"/>
    </xf>
    <xf numFmtId="9" fontId="2" fillId="33" borderId="0" xfId="49" applyFont="1" applyFill="1" applyBorder="1" applyAlignment="1" applyProtection="1">
      <alignment/>
      <protection locked="0"/>
    </xf>
    <xf numFmtId="10" fontId="2" fillId="33" borderId="0" xfId="49" applyNumberFormat="1" applyFont="1" applyFill="1" applyBorder="1" applyAlignment="1" applyProtection="1">
      <alignment horizontal="right"/>
      <protection locked="0"/>
    </xf>
    <xf numFmtId="9" fontId="3" fillId="33" borderId="0" xfId="49" applyFont="1" applyFill="1" applyBorder="1" applyAlignment="1" applyProtection="1">
      <alignment/>
      <protection locked="0"/>
    </xf>
    <xf numFmtId="10" fontId="3" fillId="33" borderId="0" xfId="49" applyNumberFormat="1" applyFont="1" applyFill="1" applyBorder="1" applyAlignment="1" applyProtection="1">
      <alignment horizontal="right"/>
      <protection locked="0"/>
    </xf>
    <xf numFmtId="0" fontId="0" fillId="33" borderId="0" xfId="0" applyFill="1" applyAlignment="1" applyProtection="1">
      <alignment/>
      <protection locked="0"/>
    </xf>
    <xf numFmtId="9" fontId="3" fillId="33" borderId="0" xfId="49" applyFont="1" applyFill="1" applyBorder="1" applyAlignment="1" applyProtection="1">
      <alignment horizontal="left"/>
      <protection locked="0"/>
    </xf>
    <xf numFmtId="10" fontId="62" fillId="33" borderId="0" xfId="0" applyNumberFormat="1" applyFont="1" applyFill="1" applyBorder="1" applyAlignment="1" applyProtection="1">
      <alignment horizontal="right"/>
      <protection locked="0"/>
    </xf>
    <xf numFmtId="171" fontId="3" fillId="33" borderId="0" xfId="49" applyNumberFormat="1" applyFont="1" applyFill="1" applyBorder="1" applyAlignment="1" applyProtection="1">
      <alignment/>
      <protection locked="0"/>
    </xf>
    <xf numFmtId="0" fontId="62" fillId="15" borderId="0" xfId="0" applyFont="1" applyFill="1" applyBorder="1" applyAlignment="1" applyProtection="1">
      <alignment/>
      <protection locked="0"/>
    </xf>
    <xf numFmtId="0" fontId="63" fillId="24" borderId="13" xfId="0" applyFont="1" applyFill="1" applyBorder="1" applyAlignment="1" applyProtection="1">
      <alignment/>
      <protection locked="0"/>
    </xf>
    <xf numFmtId="0" fontId="62" fillId="15" borderId="10" xfId="0" applyFont="1" applyFill="1" applyBorder="1" applyAlignment="1" applyProtection="1">
      <alignment/>
      <protection locked="0"/>
    </xf>
    <xf numFmtId="0" fontId="62" fillId="15" borderId="12" xfId="0" applyFont="1" applyFill="1" applyBorder="1" applyAlignment="1" applyProtection="1">
      <alignment/>
      <protection locked="0"/>
    </xf>
    <xf numFmtId="0" fontId="4" fillId="15" borderId="0" xfId="0" applyFont="1" applyFill="1" applyBorder="1" applyAlignment="1" applyProtection="1">
      <alignment/>
      <protection locked="0"/>
    </xf>
    <xf numFmtId="164" fontId="5" fillId="15" borderId="11" xfId="0" applyNumberFormat="1" applyFont="1" applyFill="1" applyBorder="1" applyAlignment="1" applyProtection="1">
      <alignment horizontal="center"/>
      <protection locked="0"/>
    </xf>
    <xf numFmtId="0" fontId="62" fillId="33" borderId="12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72" fillId="33" borderId="10" xfId="0" applyFont="1" applyFill="1" applyBorder="1" applyAlignment="1" applyProtection="1">
      <alignment/>
      <protection locked="0"/>
    </xf>
    <xf numFmtId="0" fontId="66" fillId="24" borderId="0" xfId="0" applyFont="1" applyFill="1" applyBorder="1" applyAlignment="1" applyProtection="1">
      <alignment/>
      <protection locked="0"/>
    </xf>
    <xf numFmtId="0" fontId="66" fillId="24" borderId="12" xfId="0" applyFont="1" applyFill="1" applyBorder="1" applyAlignment="1" applyProtection="1">
      <alignment/>
      <protection locked="0"/>
    </xf>
    <xf numFmtId="0" fontId="72" fillId="24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62" fillId="24" borderId="13" xfId="0" applyFont="1" applyFill="1" applyBorder="1" applyAlignment="1" applyProtection="1">
      <alignment/>
      <protection locked="0"/>
    </xf>
    <xf numFmtId="0" fontId="62" fillId="24" borderId="14" xfId="0" applyFont="1" applyFill="1" applyBorder="1" applyAlignment="1" applyProtection="1">
      <alignment/>
      <protection locked="0"/>
    </xf>
    <xf numFmtId="0" fontId="62" fillId="24" borderId="13" xfId="0" applyFont="1" applyFill="1" applyBorder="1" applyAlignment="1" applyProtection="1">
      <alignment/>
      <protection locked="0"/>
    </xf>
    <xf numFmtId="0" fontId="0" fillId="15" borderId="0" xfId="0" applyFill="1" applyAlignment="1" applyProtection="1">
      <alignment/>
      <protection locked="0"/>
    </xf>
    <xf numFmtId="0" fontId="8" fillId="15" borderId="0" xfId="0" applyFont="1" applyFill="1" applyBorder="1" applyAlignment="1" applyProtection="1">
      <alignment/>
      <protection locked="0"/>
    </xf>
    <xf numFmtId="43" fontId="4" fillId="15" borderId="0" xfId="51" applyFont="1" applyFill="1" applyBorder="1" applyAlignment="1" applyProtection="1">
      <alignment/>
      <protection locked="0"/>
    </xf>
    <xf numFmtId="43" fontId="2" fillId="15" borderId="0" xfId="51" applyFont="1" applyFill="1" applyBorder="1" applyAlignment="1" applyProtection="1">
      <alignment/>
      <protection locked="0"/>
    </xf>
    <xf numFmtId="169" fontId="61" fillId="33" borderId="0" xfId="0" applyNumberFormat="1" applyFont="1" applyFill="1" applyBorder="1" applyAlignment="1" applyProtection="1">
      <alignment/>
      <protection locked="0"/>
    </xf>
    <xf numFmtId="43" fontId="3" fillId="33" borderId="0" xfId="51" applyFont="1" applyFill="1" applyBorder="1" applyAlignment="1" applyProtection="1">
      <alignment/>
      <protection locked="0"/>
    </xf>
    <xf numFmtId="169" fontId="2" fillId="33" borderId="0" xfId="51" applyNumberFormat="1" applyFont="1" applyFill="1" applyBorder="1" applyAlignment="1" applyProtection="1">
      <alignment/>
      <protection locked="0"/>
    </xf>
    <xf numFmtId="10" fontId="62" fillId="15" borderId="0" xfId="0" applyNumberFormat="1" applyFont="1" applyFill="1" applyBorder="1" applyAlignment="1" applyProtection="1">
      <alignment/>
      <protection locked="0"/>
    </xf>
    <xf numFmtId="43" fontId="3" fillId="15" borderId="0" xfId="51" applyFont="1" applyFill="1" applyBorder="1" applyAlignment="1" applyProtection="1">
      <alignment/>
      <protection locked="0"/>
    </xf>
    <xf numFmtId="0" fontId="62" fillId="0" borderId="0" xfId="0" applyFont="1" applyBorder="1" applyAlignment="1" applyProtection="1">
      <alignment/>
      <protection locked="0"/>
    </xf>
    <xf numFmtId="0" fontId="2" fillId="24" borderId="13" xfId="0" applyFont="1" applyFill="1" applyBorder="1" applyAlignment="1" applyProtection="1">
      <alignment/>
      <protection locked="0"/>
    </xf>
    <xf numFmtId="169" fontId="62" fillId="33" borderId="0" xfId="0" applyNumberFormat="1" applyFont="1" applyFill="1" applyAlignment="1">
      <alignment/>
    </xf>
    <xf numFmtId="169" fontId="62" fillId="33" borderId="0" xfId="0" applyNumberFormat="1" applyFont="1" applyFill="1" applyBorder="1" applyAlignment="1" applyProtection="1">
      <alignment horizontal="center"/>
      <protection locked="0"/>
    </xf>
    <xf numFmtId="9" fontId="62" fillId="33" borderId="0" xfId="0" applyNumberFormat="1" applyFont="1" applyFill="1" applyBorder="1" applyAlignment="1" applyProtection="1">
      <alignment horizontal="center"/>
      <protection locked="0"/>
    </xf>
    <xf numFmtId="9" fontId="62" fillId="33" borderId="0" xfId="49" applyFont="1" applyFill="1" applyBorder="1" applyAlignment="1">
      <alignment horizontal="center"/>
    </xf>
    <xf numFmtId="9" fontId="62" fillId="33" borderId="17" xfId="49" applyFont="1" applyFill="1" applyBorder="1" applyAlignment="1">
      <alignment/>
    </xf>
    <xf numFmtId="0" fontId="4" fillId="33" borderId="10" xfId="0" applyFont="1" applyFill="1" applyBorder="1" applyAlignment="1" applyProtection="1">
      <alignment/>
      <protection hidden="1"/>
    </xf>
    <xf numFmtId="44" fontId="4" fillId="33" borderId="11" xfId="45" applyFont="1" applyFill="1" applyBorder="1" applyAlignment="1" applyProtection="1">
      <alignment horizontal="right"/>
      <protection hidden="1"/>
    </xf>
    <xf numFmtId="168" fontId="3" fillId="33" borderId="11" xfId="51" applyNumberFormat="1" applyFont="1" applyFill="1" applyBorder="1" applyAlignment="1" applyProtection="1">
      <alignment horizontal="center"/>
      <protection hidden="1"/>
    </xf>
    <xf numFmtId="0" fontId="3" fillId="33" borderId="11" xfId="51" applyNumberFormat="1" applyFont="1" applyFill="1" applyBorder="1" applyAlignment="1" applyProtection="1">
      <alignment horizontal="right"/>
      <protection hidden="1"/>
    </xf>
    <xf numFmtId="0" fontId="62" fillId="0" borderId="22" xfId="0" applyFont="1" applyBorder="1" applyAlignment="1">
      <alignment/>
    </xf>
    <xf numFmtId="0" fontId="62" fillId="33" borderId="33" xfId="0" applyFont="1" applyFill="1" applyBorder="1" applyAlignment="1">
      <alignment/>
    </xf>
    <xf numFmtId="0" fontId="62" fillId="0" borderId="12" xfId="0" applyFont="1" applyBorder="1" applyAlignment="1">
      <alignment/>
    </xf>
    <xf numFmtId="0" fontId="62" fillId="33" borderId="34" xfId="0" applyFont="1" applyFill="1" applyBorder="1" applyAlignment="1">
      <alignment/>
    </xf>
    <xf numFmtId="0" fontId="0" fillId="0" borderId="12" xfId="0" applyBorder="1" applyAlignment="1">
      <alignment/>
    </xf>
    <xf numFmtId="0" fontId="62" fillId="33" borderId="35" xfId="0" applyFont="1" applyFill="1" applyBorder="1" applyAlignment="1">
      <alignment/>
    </xf>
    <xf numFmtId="9" fontId="62" fillId="13" borderId="29" xfId="0" applyNumberFormat="1" applyFont="1" applyFill="1" applyBorder="1" applyAlignment="1" applyProtection="1">
      <alignment horizontal="center"/>
      <protection locked="0"/>
    </xf>
    <xf numFmtId="0" fontId="62" fillId="33" borderId="22" xfId="0" applyFont="1" applyFill="1" applyBorder="1" applyAlignment="1">
      <alignment/>
    </xf>
    <xf numFmtId="0" fontId="63" fillId="33" borderId="0" xfId="0" applyFont="1" applyFill="1" applyBorder="1" applyAlignment="1" applyProtection="1">
      <alignment horizontal="center"/>
      <protection locked="0"/>
    </xf>
    <xf numFmtId="0" fontId="63" fillId="33" borderId="11" xfId="0" applyFont="1" applyFill="1" applyBorder="1" applyAlignment="1" applyProtection="1">
      <alignment horizontal="center"/>
      <protection locked="0"/>
    </xf>
    <xf numFmtId="0" fontId="62" fillId="13" borderId="29" xfId="0" applyFont="1" applyFill="1" applyBorder="1" applyAlignment="1" applyProtection="1">
      <alignment horizontal="center"/>
      <protection locked="0"/>
    </xf>
    <xf numFmtId="0" fontId="70" fillId="33" borderId="13" xfId="0" applyFont="1" applyFill="1" applyBorder="1" applyAlignment="1" applyProtection="1">
      <alignment horizontal="center"/>
      <protection locked="0"/>
    </xf>
    <xf numFmtId="0" fontId="62" fillId="33" borderId="0" xfId="0" applyFont="1" applyFill="1" applyBorder="1" applyAlignment="1">
      <alignment/>
    </xf>
    <xf numFmtId="0" fontId="62" fillId="33" borderId="32" xfId="0" applyFont="1" applyFill="1" applyBorder="1" applyAlignment="1">
      <alignment/>
    </xf>
    <xf numFmtId="0" fontId="62" fillId="33" borderId="27" xfId="0" applyFont="1" applyFill="1" applyBorder="1" applyAlignment="1">
      <alignment/>
    </xf>
    <xf numFmtId="10" fontId="62" fillId="33" borderId="29" xfId="0" applyNumberFormat="1" applyFont="1" applyFill="1" applyBorder="1" applyAlignment="1" applyProtection="1">
      <alignment/>
      <protection hidden="1" locked="0"/>
    </xf>
    <xf numFmtId="10" fontId="2" fillId="33" borderId="0" xfId="49" applyNumberFormat="1" applyFont="1" applyFill="1" applyBorder="1" applyAlignment="1" applyProtection="1">
      <alignment horizontal="right"/>
      <protection hidden="1" locked="0"/>
    </xf>
    <xf numFmtId="10" fontId="3" fillId="33" borderId="29" xfId="49" applyNumberFormat="1" applyFont="1" applyFill="1" applyBorder="1" applyAlignment="1" applyProtection="1">
      <alignment horizontal="right"/>
      <protection hidden="1" locked="0"/>
    </xf>
    <xf numFmtId="10" fontId="62" fillId="33" borderId="29" xfId="0" applyNumberFormat="1" applyFont="1" applyFill="1" applyBorder="1" applyAlignment="1" applyProtection="1">
      <alignment horizontal="right"/>
      <protection hidden="1" locked="0"/>
    </xf>
    <xf numFmtId="10" fontId="3" fillId="33" borderId="21" xfId="49" applyNumberFormat="1" applyFont="1" applyFill="1" applyBorder="1" applyAlignment="1" applyProtection="1">
      <alignment horizontal="right"/>
      <protection hidden="1" locked="0"/>
    </xf>
    <xf numFmtId="43" fontId="8" fillId="13" borderId="29" xfId="51" applyFont="1" applyFill="1" applyBorder="1" applyAlignment="1" applyProtection="1">
      <alignment horizontal="center"/>
      <protection hidden="1" locked="0"/>
    </xf>
    <xf numFmtId="43" fontId="8" fillId="13" borderId="29" xfId="51" applyNumberFormat="1" applyFont="1" applyFill="1" applyBorder="1" applyAlignment="1" applyProtection="1">
      <alignment horizontal="center"/>
      <protection hidden="1" locked="0"/>
    </xf>
    <xf numFmtId="164" fontId="4" fillId="33" borderId="11" xfId="51" applyNumberFormat="1" applyFont="1" applyFill="1" applyBorder="1" applyAlignment="1" applyProtection="1">
      <alignment horizontal="center"/>
      <protection hidden="1" locked="0"/>
    </xf>
    <xf numFmtId="164" fontId="4" fillId="15" borderId="11" xfId="0" applyNumberFormat="1" applyFont="1" applyFill="1" applyBorder="1" applyAlignment="1" applyProtection="1">
      <alignment horizontal="center"/>
      <protection hidden="1" locked="0"/>
    </xf>
    <xf numFmtId="165" fontId="8" fillId="13" borderId="29" xfId="51" applyNumberFormat="1" applyFont="1" applyFill="1" applyBorder="1" applyAlignment="1" applyProtection="1">
      <alignment horizontal="center"/>
      <protection hidden="1" locked="0"/>
    </xf>
    <xf numFmtId="166" fontId="4" fillId="15" borderId="11" xfId="51" applyNumberFormat="1" applyFont="1" applyFill="1" applyBorder="1" applyAlignment="1" applyProtection="1">
      <alignment horizontal="center"/>
      <protection hidden="1" locked="0"/>
    </xf>
    <xf numFmtId="3" fontId="8" fillId="13" borderId="29" xfId="51" applyNumberFormat="1" applyFont="1" applyFill="1" applyBorder="1" applyAlignment="1" applyProtection="1">
      <alignment horizontal="right"/>
      <protection hidden="1" locked="0"/>
    </xf>
    <xf numFmtId="0" fontId="8" fillId="13" borderId="29" xfId="51" applyNumberFormat="1" applyFont="1" applyFill="1" applyBorder="1" applyAlignment="1" applyProtection="1">
      <alignment horizontal="right"/>
      <protection hidden="1" locked="0"/>
    </xf>
    <xf numFmtId="167" fontId="4" fillId="15" borderId="11" xfId="0" applyNumberFormat="1" applyFont="1" applyFill="1" applyBorder="1" applyAlignment="1" applyProtection="1">
      <alignment horizontal="center"/>
      <protection hidden="1" locked="0"/>
    </xf>
    <xf numFmtId="168" fontId="8" fillId="13" borderId="29" xfId="51" applyNumberFormat="1" applyFont="1" applyFill="1" applyBorder="1" applyAlignment="1" applyProtection="1">
      <alignment horizontal="center"/>
      <protection hidden="1" locked="0"/>
    </xf>
    <xf numFmtId="164" fontId="4" fillId="13" borderId="29" xfId="51" applyNumberFormat="1" applyFont="1" applyFill="1" applyBorder="1" applyAlignment="1" applyProtection="1">
      <alignment horizontal="right"/>
      <protection hidden="1" locked="0"/>
    </xf>
    <xf numFmtId="0" fontId="62" fillId="15" borderId="11" xfId="0" applyFont="1" applyFill="1" applyBorder="1" applyAlignment="1" applyProtection="1">
      <alignment/>
      <protection hidden="1" locked="0"/>
    </xf>
    <xf numFmtId="164" fontId="2" fillId="33" borderId="11" xfId="51" applyNumberFormat="1" applyFont="1" applyFill="1" applyBorder="1" applyAlignment="1" applyProtection="1">
      <alignment horizontal="center" vertical="center"/>
      <protection hidden="1" locked="0"/>
    </xf>
    <xf numFmtId="168" fontId="2" fillId="13" borderId="29" xfId="51" applyNumberFormat="1" applyFont="1" applyFill="1" applyBorder="1" applyAlignment="1" applyProtection="1">
      <alignment horizontal="center"/>
      <protection hidden="1" locked="0"/>
    </xf>
    <xf numFmtId="0" fontId="2" fillId="13" borderId="29" xfId="51" applyNumberFormat="1" applyFont="1" applyFill="1" applyBorder="1" applyAlignment="1" applyProtection="1">
      <alignment horizontal="right"/>
      <protection hidden="1" locked="0"/>
    </xf>
    <xf numFmtId="44" fontId="72" fillId="33" borderId="11" xfId="45" applyFont="1" applyFill="1" applyBorder="1" applyAlignment="1" applyProtection="1">
      <alignment horizontal="right"/>
      <protection hidden="1" locked="0"/>
    </xf>
    <xf numFmtId="169" fontId="66" fillId="24" borderId="11" xfId="0" applyNumberFormat="1" applyFont="1" applyFill="1" applyBorder="1" applyAlignment="1" applyProtection="1">
      <alignment/>
      <protection hidden="1" locked="0"/>
    </xf>
    <xf numFmtId="169" fontId="8" fillId="13" borderId="29" xfId="0" applyNumberFormat="1" applyFont="1" applyFill="1" applyBorder="1" applyAlignment="1" applyProtection="1">
      <alignment/>
      <protection hidden="1" locked="0"/>
    </xf>
    <xf numFmtId="0" fontId="8" fillId="13" borderId="29" xfId="0" applyNumberFormat="1" applyFont="1" applyFill="1" applyBorder="1" applyAlignment="1" applyProtection="1">
      <alignment/>
      <protection hidden="1" locked="0"/>
    </xf>
    <xf numFmtId="169" fontId="4" fillId="33" borderId="11" xfId="0" applyNumberFormat="1" applyFont="1" applyFill="1" applyBorder="1" applyAlignment="1" applyProtection="1">
      <alignment/>
      <protection hidden="1" locked="0"/>
    </xf>
    <xf numFmtId="169" fontId="63" fillId="24" borderId="15" xfId="0" applyNumberFormat="1" applyFont="1" applyFill="1" applyBorder="1" applyAlignment="1" applyProtection="1">
      <alignment/>
      <protection hidden="1" locked="0"/>
    </xf>
    <xf numFmtId="0" fontId="8" fillId="15" borderId="11" xfId="0" applyFont="1" applyFill="1" applyBorder="1" applyAlignment="1" applyProtection="1">
      <alignment/>
      <protection hidden="1" locked="0"/>
    </xf>
    <xf numFmtId="169" fontId="2" fillId="33" borderId="11" xfId="51" applyNumberFormat="1" applyFont="1" applyFill="1" applyBorder="1" applyAlignment="1" applyProtection="1">
      <alignment/>
      <protection hidden="1" locked="0"/>
    </xf>
    <xf numFmtId="43" fontId="3" fillId="33" borderId="11" xfId="51" applyFont="1" applyFill="1" applyBorder="1" applyAlignment="1" applyProtection="1">
      <alignment/>
      <protection hidden="1" locked="0"/>
    </xf>
    <xf numFmtId="169" fontId="61" fillId="33" borderId="11" xfId="0" applyNumberFormat="1" applyFont="1" applyFill="1" applyBorder="1" applyAlignment="1" applyProtection="1">
      <alignment/>
      <protection hidden="1" locked="0"/>
    </xf>
    <xf numFmtId="43" fontId="3" fillId="15" borderId="11" xfId="51" applyFont="1" applyFill="1" applyBorder="1" applyAlignment="1" applyProtection="1">
      <alignment/>
      <protection hidden="1" locked="0"/>
    </xf>
    <xf numFmtId="169" fontId="3" fillId="33" borderId="11" xfId="51" applyNumberFormat="1" applyFont="1" applyFill="1" applyBorder="1" applyAlignment="1" applyProtection="1">
      <alignment/>
      <protection hidden="1" locked="0"/>
    </xf>
    <xf numFmtId="169" fontId="2" fillId="33" borderId="11" xfId="51" applyNumberFormat="1" applyFont="1" applyFill="1" applyBorder="1" applyAlignment="1" applyProtection="1">
      <alignment horizontal="right"/>
      <protection hidden="1" locked="0"/>
    </xf>
    <xf numFmtId="0" fontId="62" fillId="0" borderId="11" xfId="0" applyFont="1" applyBorder="1" applyAlignment="1" applyProtection="1">
      <alignment/>
      <protection hidden="1" locked="0"/>
    </xf>
    <xf numFmtId="169" fontId="63" fillId="24" borderId="30" xfId="0" applyNumberFormat="1" applyFont="1" applyFill="1" applyBorder="1" applyAlignment="1" applyProtection="1">
      <alignment/>
      <protection hidden="1" locked="0"/>
    </xf>
    <xf numFmtId="9" fontId="62" fillId="13" borderId="29" xfId="49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 locked="0"/>
    </xf>
    <xf numFmtId="169" fontId="2" fillId="33" borderId="0" xfId="51" applyNumberFormat="1" applyFont="1" applyFill="1" applyBorder="1" applyAlignment="1" applyProtection="1">
      <alignment horizontal="center"/>
      <protection hidden="1"/>
    </xf>
    <xf numFmtId="169" fontId="2" fillId="33" borderId="11" xfId="51" applyNumberFormat="1" applyFont="1" applyFill="1" applyBorder="1" applyAlignment="1" applyProtection="1">
      <alignment horizontal="center"/>
      <protection hidden="1"/>
    </xf>
    <xf numFmtId="169" fontId="3" fillId="33" borderId="0" xfId="51" applyNumberFormat="1" applyFont="1" applyFill="1" applyBorder="1" applyAlignment="1" applyProtection="1">
      <alignment horizontal="right"/>
      <protection hidden="1" locked="0"/>
    </xf>
    <xf numFmtId="169" fontId="3" fillId="33" borderId="11" xfId="51" applyNumberFormat="1" applyFont="1" applyFill="1" applyBorder="1" applyAlignment="1" applyProtection="1">
      <alignment horizontal="right"/>
      <protection hidden="1" locked="0"/>
    </xf>
    <xf numFmtId="0" fontId="73" fillId="33" borderId="0" xfId="0" applyFont="1" applyFill="1" applyBorder="1" applyAlignment="1" applyProtection="1">
      <alignment horizontal="center"/>
      <protection locked="0"/>
    </xf>
    <xf numFmtId="0" fontId="73" fillId="33" borderId="11" xfId="0" applyFont="1" applyFill="1" applyBorder="1" applyAlignment="1" applyProtection="1">
      <alignment horizontal="center"/>
      <protection locked="0"/>
    </xf>
    <xf numFmtId="0" fontId="70" fillId="33" borderId="17" xfId="0" applyFont="1" applyFill="1" applyBorder="1" applyAlignment="1" applyProtection="1">
      <alignment horizontal="left"/>
      <protection locked="0"/>
    </xf>
    <xf numFmtId="0" fontId="71" fillId="33" borderId="17" xfId="0" applyFont="1" applyFill="1" applyBorder="1" applyAlignment="1" applyProtection="1">
      <alignment horizontal="left"/>
      <protection locked="0"/>
    </xf>
    <xf numFmtId="0" fontId="71" fillId="33" borderId="30" xfId="0" applyFont="1" applyFill="1" applyBorder="1" applyAlignment="1" applyProtection="1">
      <alignment horizontal="left"/>
      <protection locked="0"/>
    </xf>
    <xf numFmtId="0" fontId="70" fillId="33" borderId="13" xfId="0" applyFont="1" applyFill="1" applyBorder="1" applyAlignment="1" applyProtection="1">
      <alignment horizontal="left"/>
      <protection locked="0"/>
    </xf>
    <xf numFmtId="0" fontId="63" fillId="33" borderId="13" xfId="0" applyFont="1" applyFill="1" applyBorder="1" applyAlignment="1" applyProtection="1">
      <alignment horizontal="left"/>
      <protection locked="0"/>
    </xf>
    <xf numFmtId="0" fontId="63" fillId="33" borderId="15" xfId="0" applyFont="1" applyFill="1" applyBorder="1" applyAlignment="1" applyProtection="1">
      <alignment horizontal="left"/>
      <protection locked="0"/>
    </xf>
    <xf numFmtId="0" fontId="70" fillId="33" borderId="30" xfId="0" applyFont="1" applyFill="1" applyBorder="1" applyAlignment="1" applyProtection="1">
      <alignment horizontal="left"/>
      <protection locked="0"/>
    </xf>
    <xf numFmtId="0" fontId="70" fillId="33" borderId="13" xfId="0" applyFont="1" applyFill="1" applyBorder="1" applyAlignment="1" applyProtection="1">
      <alignment horizontal="center"/>
      <protection locked="0"/>
    </xf>
    <xf numFmtId="0" fontId="70" fillId="33" borderId="15" xfId="0" applyFont="1" applyFill="1" applyBorder="1" applyAlignment="1" applyProtection="1">
      <alignment horizontal="center"/>
      <protection locked="0"/>
    </xf>
    <xf numFmtId="169" fontId="62" fillId="13" borderId="29" xfId="0" applyNumberFormat="1" applyFont="1" applyFill="1" applyBorder="1" applyAlignment="1" applyProtection="1">
      <alignment horizontal="center"/>
      <protection hidden="1" locked="0"/>
    </xf>
    <xf numFmtId="10" fontId="2" fillId="33" borderId="0" xfId="49" applyNumberFormat="1" applyFont="1" applyFill="1" applyBorder="1" applyAlignment="1" applyProtection="1">
      <alignment horizontal="right"/>
      <protection hidden="1" locked="0"/>
    </xf>
    <xf numFmtId="2" fontId="63" fillId="33" borderId="0" xfId="0" applyNumberFormat="1" applyFont="1" applyFill="1" applyBorder="1" applyAlignment="1" applyProtection="1">
      <alignment/>
      <protection hidden="1" locked="0"/>
    </xf>
    <xf numFmtId="2" fontId="63" fillId="33" borderId="11" xfId="0" applyNumberFormat="1" applyFont="1" applyFill="1" applyBorder="1" applyAlignment="1" applyProtection="1">
      <alignment/>
      <protection hidden="1" locked="0"/>
    </xf>
    <xf numFmtId="169" fontId="2" fillId="33" borderId="0" xfId="51" applyNumberFormat="1" applyFont="1" applyFill="1" applyBorder="1" applyAlignment="1" applyProtection="1">
      <alignment horizontal="right"/>
      <protection hidden="1" locked="0"/>
    </xf>
    <xf numFmtId="169" fontId="2" fillId="33" borderId="11" xfId="51" applyNumberFormat="1" applyFont="1" applyFill="1" applyBorder="1" applyAlignment="1" applyProtection="1">
      <alignment horizontal="right"/>
      <protection hidden="1" locked="0"/>
    </xf>
    <xf numFmtId="169" fontId="2" fillId="15" borderId="0" xfId="51" applyNumberFormat="1" applyFont="1" applyFill="1" applyBorder="1" applyAlignment="1" applyProtection="1">
      <alignment horizontal="right"/>
      <protection hidden="1"/>
    </xf>
    <xf numFmtId="169" fontId="2" fillId="15" borderId="11" xfId="51" applyNumberFormat="1" applyFont="1" applyFill="1" applyBorder="1" applyAlignment="1" applyProtection="1">
      <alignment horizontal="right"/>
      <protection hidden="1"/>
    </xf>
    <xf numFmtId="10" fontId="62" fillId="13" borderId="29" xfId="0" applyNumberFormat="1" applyFont="1" applyFill="1" applyBorder="1" applyAlignment="1" applyProtection="1">
      <alignment horizontal="center"/>
      <protection locked="0"/>
    </xf>
    <xf numFmtId="2" fontId="62" fillId="33" borderId="0" xfId="0" applyNumberFormat="1" applyFont="1" applyFill="1" applyBorder="1" applyAlignment="1" applyProtection="1">
      <alignment/>
      <protection hidden="1"/>
    </xf>
    <xf numFmtId="2" fontId="62" fillId="33" borderId="11" xfId="0" applyNumberFormat="1" applyFont="1" applyFill="1" applyBorder="1" applyAlignment="1" applyProtection="1">
      <alignment/>
      <protection hidden="1"/>
    </xf>
    <xf numFmtId="10" fontId="3" fillId="13" borderId="29" xfId="49" applyNumberFormat="1" applyFont="1" applyFill="1" applyBorder="1" applyAlignment="1" applyProtection="1">
      <alignment horizontal="center"/>
      <protection locked="0"/>
    </xf>
    <xf numFmtId="171" fontId="2" fillId="33" borderId="0" xfId="49" applyNumberFormat="1" applyFont="1" applyFill="1" applyBorder="1" applyAlignment="1" applyProtection="1">
      <alignment horizontal="center"/>
      <protection hidden="1" locked="0"/>
    </xf>
    <xf numFmtId="10" fontId="62" fillId="13" borderId="29" xfId="0" applyNumberFormat="1" applyFont="1" applyFill="1" applyBorder="1" applyAlignment="1" applyProtection="1">
      <alignment/>
      <protection locked="0"/>
    </xf>
    <xf numFmtId="43" fontId="3" fillId="33" borderId="0" xfId="51" applyFont="1" applyFill="1" applyBorder="1" applyAlignment="1" applyProtection="1">
      <alignment horizontal="center"/>
      <protection hidden="1" locked="0"/>
    </xf>
    <xf numFmtId="43" fontId="3" fillId="33" borderId="11" xfId="51" applyFont="1" applyFill="1" applyBorder="1" applyAlignment="1" applyProtection="1">
      <alignment horizontal="center"/>
      <protection hidden="1" locked="0"/>
    </xf>
    <xf numFmtId="0" fontId="63" fillId="33" borderId="10" xfId="0" applyFont="1" applyFill="1" applyBorder="1" applyAlignment="1" applyProtection="1">
      <alignment horizontal="center"/>
      <protection locked="0"/>
    </xf>
    <xf numFmtId="0" fontId="63" fillId="33" borderId="0" xfId="0" applyFont="1" applyFill="1" applyBorder="1" applyAlignment="1" applyProtection="1">
      <alignment horizontal="center"/>
      <protection locked="0"/>
    </xf>
    <xf numFmtId="0" fontId="63" fillId="33" borderId="11" xfId="0" applyFont="1" applyFill="1" applyBorder="1" applyAlignment="1" applyProtection="1">
      <alignment horizontal="center"/>
      <protection locked="0"/>
    </xf>
    <xf numFmtId="43" fontId="2" fillId="33" borderId="0" xfId="51" applyFont="1" applyFill="1" applyBorder="1" applyAlignment="1" applyProtection="1">
      <alignment horizontal="center"/>
      <protection hidden="1" locked="0"/>
    </xf>
    <xf numFmtId="43" fontId="2" fillId="33" borderId="11" xfId="51" applyFont="1" applyFill="1" applyBorder="1" applyAlignment="1" applyProtection="1">
      <alignment horizontal="center"/>
      <protection hidden="1" locked="0"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1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hidden="1"/>
    </xf>
    <xf numFmtId="0" fontId="74" fillId="33" borderId="10" xfId="0" applyFont="1" applyFill="1" applyBorder="1" applyAlignment="1" applyProtection="1">
      <alignment/>
      <protection locked="0"/>
    </xf>
    <xf numFmtId="0" fontId="74" fillId="33" borderId="0" xfId="0" applyFont="1" applyFill="1" applyBorder="1" applyAlignment="1" applyProtection="1">
      <alignment/>
      <protection locked="0"/>
    </xf>
    <xf numFmtId="0" fontId="74" fillId="33" borderId="11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71" fillId="33" borderId="13" xfId="0" applyFont="1" applyFill="1" applyBorder="1" applyAlignment="1" applyProtection="1">
      <alignment horizontal="left"/>
      <protection locked="0"/>
    </xf>
    <xf numFmtId="174" fontId="70" fillId="33" borderId="13" xfId="0" applyNumberFormat="1" applyFont="1" applyFill="1" applyBorder="1" applyAlignment="1" applyProtection="1">
      <alignment horizontal="left"/>
      <protection locked="0"/>
    </xf>
    <xf numFmtId="0" fontId="62" fillId="33" borderId="10" xfId="0" applyFont="1" applyFill="1" applyBorder="1" applyAlignment="1" applyProtection="1">
      <alignment/>
      <protection locked="0"/>
    </xf>
    <xf numFmtId="0" fontId="62" fillId="33" borderId="0" xfId="0" applyFont="1" applyFill="1" applyBorder="1" applyAlignment="1" applyProtection="1">
      <alignment/>
      <protection locked="0"/>
    </xf>
    <xf numFmtId="0" fontId="62" fillId="33" borderId="0" xfId="0" applyFont="1" applyFill="1" applyBorder="1" applyAlignment="1" applyProtection="1">
      <alignment horizontal="left"/>
      <protection locked="0"/>
    </xf>
    <xf numFmtId="0" fontId="62" fillId="24" borderId="0" xfId="0" applyFont="1" applyFill="1" applyBorder="1" applyAlignment="1" applyProtection="1">
      <alignment horizontal="center"/>
      <protection locked="0"/>
    </xf>
    <xf numFmtId="0" fontId="62" fillId="24" borderId="11" xfId="0" applyFont="1" applyFill="1" applyBorder="1" applyAlignment="1" applyProtection="1">
      <alignment horizontal="center"/>
      <protection locked="0"/>
    </xf>
    <xf numFmtId="0" fontId="62" fillId="13" borderId="29" xfId="0" applyFont="1" applyFill="1" applyBorder="1" applyAlignment="1" applyProtection="1">
      <alignment horizontal="center"/>
      <protection locked="0"/>
    </xf>
    <xf numFmtId="169" fontId="62" fillId="13" borderId="29" xfId="0" applyNumberFormat="1" applyFont="1" applyFill="1" applyBorder="1" applyAlignment="1" applyProtection="1">
      <alignment/>
      <protection locked="0"/>
    </xf>
    <xf numFmtId="43" fontId="1" fillId="15" borderId="0" xfId="51" applyFont="1" applyFill="1" applyBorder="1" applyAlignment="1" applyProtection="1">
      <alignment horizontal="center"/>
      <protection locked="0"/>
    </xf>
    <xf numFmtId="43" fontId="1" fillId="15" borderId="11" xfId="51" applyFont="1" applyFill="1" applyBorder="1" applyAlignment="1" applyProtection="1">
      <alignment horizontal="center"/>
      <protection locked="0"/>
    </xf>
    <xf numFmtId="169" fontId="2" fillId="33" borderId="17" xfId="51" applyNumberFormat="1" applyFont="1" applyFill="1" applyBorder="1" applyAlignment="1" applyProtection="1">
      <alignment horizontal="right"/>
      <protection hidden="1" locked="0"/>
    </xf>
    <xf numFmtId="169" fontId="2" fillId="33" borderId="30" xfId="51" applyNumberFormat="1" applyFont="1" applyFill="1" applyBorder="1" applyAlignment="1" applyProtection="1">
      <alignment horizontal="right"/>
      <protection hidden="1" locked="0"/>
    </xf>
    <xf numFmtId="169" fontId="4" fillId="24" borderId="13" xfId="45" applyNumberFormat="1" applyFont="1" applyFill="1" applyBorder="1" applyAlignment="1" applyProtection="1">
      <alignment horizontal="right"/>
      <protection hidden="1" locked="0"/>
    </xf>
    <xf numFmtId="169" fontId="4" fillId="24" borderId="15" xfId="45" applyNumberFormat="1" applyFont="1" applyFill="1" applyBorder="1" applyAlignment="1" applyProtection="1">
      <alignment horizontal="right"/>
      <protection hidden="1" locked="0"/>
    </xf>
    <xf numFmtId="0" fontId="63" fillId="35" borderId="18" xfId="0" applyFont="1" applyFill="1" applyBorder="1" applyAlignment="1" applyProtection="1">
      <alignment horizontal="center"/>
      <protection locked="0"/>
    </xf>
    <xf numFmtId="0" fontId="63" fillId="35" borderId="19" xfId="0" applyFont="1" applyFill="1" applyBorder="1" applyAlignment="1" applyProtection="1">
      <alignment horizontal="center"/>
      <protection locked="0"/>
    </xf>
    <xf numFmtId="0" fontId="63" fillId="35" borderId="20" xfId="0" applyFont="1" applyFill="1" applyBorder="1" applyAlignment="1" applyProtection="1">
      <alignment horizontal="center"/>
      <protection locked="0"/>
    </xf>
    <xf numFmtId="0" fontId="64" fillId="24" borderId="18" xfId="0" applyFont="1" applyFill="1" applyBorder="1" applyAlignment="1" applyProtection="1">
      <alignment horizontal="center"/>
      <protection locked="0"/>
    </xf>
    <xf numFmtId="0" fontId="64" fillId="24" borderId="19" xfId="0" applyFont="1" applyFill="1" applyBorder="1" applyAlignment="1" applyProtection="1">
      <alignment horizontal="center"/>
      <protection locked="0"/>
    </xf>
    <xf numFmtId="0" fontId="64" fillId="24" borderId="20" xfId="0" applyFont="1" applyFill="1" applyBorder="1" applyAlignment="1" applyProtection="1">
      <alignment horizontal="center"/>
      <protection locked="0"/>
    </xf>
    <xf numFmtId="169" fontId="62" fillId="33" borderId="0" xfId="0" applyNumberFormat="1" applyFont="1" applyFill="1" applyBorder="1" applyAlignment="1">
      <alignment horizontal="center"/>
    </xf>
    <xf numFmtId="0" fontId="62" fillId="33" borderId="10" xfId="0" applyFont="1" applyFill="1" applyBorder="1" applyAlignment="1">
      <alignment/>
    </xf>
    <xf numFmtId="0" fontId="62" fillId="33" borderId="0" xfId="0" applyFont="1" applyFill="1" applyBorder="1" applyAlignment="1">
      <alignment/>
    </xf>
    <xf numFmtId="0" fontId="62" fillId="33" borderId="0" xfId="0" applyFont="1" applyFill="1" applyBorder="1" applyAlignment="1">
      <alignment horizontal="center"/>
    </xf>
    <xf numFmtId="0" fontId="63" fillId="24" borderId="18" xfId="0" applyFont="1" applyFill="1" applyBorder="1" applyAlignment="1">
      <alignment horizontal="center"/>
    </xf>
    <xf numFmtId="0" fontId="63" fillId="24" borderId="19" xfId="0" applyFont="1" applyFill="1" applyBorder="1" applyAlignment="1">
      <alignment horizontal="center"/>
    </xf>
    <xf numFmtId="0" fontId="63" fillId="24" borderId="20" xfId="0" applyFont="1" applyFill="1" applyBorder="1" applyAlignment="1">
      <alignment horizontal="center"/>
    </xf>
    <xf numFmtId="0" fontId="64" fillId="24" borderId="18" xfId="0" applyFont="1" applyFill="1" applyBorder="1" applyAlignment="1" applyProtection="1">
      <alignment horizontal="center"/>
      <protection hidden="1"/>
    </xf>
    <xf numFmtId="0" fontId="64" fillId="24" borderId="19" xfId="0" applyFont="1" applyFill="1" applyBorder="1" applyAlignment="1" applyProtection="1">
      <alignment horizontal="center"/>
      <protection hidden="1"/>
    </xf>
    <xf numFmtId="0" fontId="64" fillId="24" borderId="20" xfId="0" applyFont="1" applyFill="1" applyBorder="1" applyAlignment="1" applyProtection="1">
      <alignment horizontal="center"/>
      <protection hidden="1"/>
    </xf>
    <xf numFmtId="0" fontId="62" fillId="24" borderId="0" xfId="0" applyFont="1" applyFill="1" applyBorder="1" applyAlignment="1" applyProtection="1">
      <alignment horizontal="center"/>
      <protection hidden="1"/>
    </xf>
    <xf numFmtId="0" fontId="62" fillId="24" borderId="11" xfId="0" applyFont="1" applyFill="1" applyBorder="1" applyAlignment="1" applyProtection="1">
      <alignment horizontal="center"/>
      <protection hidden="1"/>
    </xf>
    <xf numFmtId="0" fontId="63" fillId="24" borderId="10" xfId="0" applyFont="1" applyFill="1" applyBorder="1" applyAlignment="1">
      <alignment horizontal="center"/>
    </xf>
    <xf numFmtId="0" fontId="63" fillId="24" borderId="0" xfId="0" applyFont="1" applyFill="1" applyBorder="1" applyAlignment="1">
      <alignment horizontal="center"/>
    </xf>
    <xf numFmtId="0" fontId="63" fillId="24" borderId="11" xfId="0" applyFont="1" applyFill="1" applyBorder="1" applyAlignment="1">
      <alignment horizontal="center"/>
    </xf>
    <xf numFmtId="0" fontId="62" fillId="33" borderId="11" xfId="0" applyFont="1" applyFill="1" applyBorder="1" applyAlignment="1">
      <alignment/>
    </xf>
    <xf numFmtId="0" fontId="62" fillId="33" borderId="0" xfId="0" applyFont="1" applyFill="1" applyBorder="1" applyAlignment="1">
      <alignment horizontal="left"/>
    </xf>
    <xf numFmtId="43" fontId="3" fillId="33" borderId="0" xfId="51" applyFont="1" applyFill="1" applyBorder="1" applyAlignment="1" applyProtection="1">
      <alignment horizontal="center"/>
      <protection hidden="1"/>
    </xf>
    <xf numFmtId="43" fontId="3" fillId="33" borderId="11" xfId="51" applyFont="1" applyFill="1" applyBorder="1" applyAlignment="1" applyProtection="1">
      <alignment horizontal="center"/>
      <protection hidden="1"/>
    </xf>
    <xf numFmtId="0" fontId="63" fillId="33" borderId="0" xfId="0" applyFont="1" applyFill="1" applyBorder="1" applyAlignment="1" applyProtection="1">
      <alignment/>
      <protection hidden="1"/>
    </xf>
    <xf numFmtId="0" fontId="63" fillId="33" borderId="0" xfId="0" applyFont="1" applyFill="1" applyBorder="1" applyAlignment="1" applyProtection="1">
      <alignment horizontal="right"/>
      <protection hidden="1"/>
    </xf>
    <xf numFmtId="0" fontId="63" fillId="33" borderId="0" xfId="0" applyFont="1" applyFill="1" applyBorder="1" applyAlignment="1" applyProtection="1">
      <alignment horizontal="center"/>
      <protection hidden="1"/>
    </xf>
    <xf numFmtId="0" fontId="63" fillId="33" borderId="11" xfId="0" applyFont="1" applyFill="1" applyBorder="1" applyAlignment="1" applyProtection="1">
      <alignment horizontal="center"/>
      <protection hidden="1"/>
    </xf>
    <xf numFmtId="0" fontId="62" fillId="33" borderId="0" xfId="0" applyFont="1" applyFill="1" applyBorder="1" applyAlignment="1" applyProtection="1">
      <alignment/>
      <protection hidden="1"/>
    </xf>
    <xf numFmtId="169" fontId="3" fillId="33" borderId="0" xfId="51" applyNumberFormat="1" applyFont="1" applyFill="1" applyBorder="1" applyAlignment="1" applyProtection="1">
      <alignment horizontal="right"/>
      <protection hidden="1"/>
    </xf>
    <xf numFmtId="169" fontId="3" fillId="33" borderId="11" xfId="51" applyNumberFormat="1" applyFont="1" applyFill="1" applyBorder="1" applyAlignment="1" applyProtection="1">
      <alignment horizontal="right"/>
      <protection hidden="1"/>
    </xf>
    <xf numFmtId="169" fontId="2" fillId="33" borderId="0" xfId="51" applyNumberFormat="1" applyFont="1" applyFill="1" applyBorder="1" applyAlignment="1" applyProtection="1">
      <alignment horizontal="right"/>
      <protection hidden="1"/>
    </xf>
    <xf numFmtId="169" fontId="2" fillId="33" borderId="11" xfId="51" applyNumberFormat="1" applyFont="1" applyFill="1" applyBorder="1" applyAlignment="1" applyProtection="1">
      <alignment horizontal="right"/>
      <protection hidden="1"/>
    </xf>
    <xf numFmtId="43" fontId="1" fillId="15" borderId="0" xfId="51" applyFont="1" applyFill="1" applyBorder="1" applyAlignment="1" applyProtection="1">
      <alignment horizontal="center"/>
      <protection hidden="1"/>
    </xf>
    <xf numFmtId="43" fontId="1" fillId="15" borderId="11" xfId="51" applyFont="1" applyFill="1" applyBorder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43" fontId="2" fillId="33" borderId="0" xfId="51" applyFont="1" applyFill="1" applyBorder="1" applyAlignment="1" applyProtection="1">
      <alignment horizontal="center"/>
      <protection hidden="1"/>
    </xf>
    <xf numFmtId="43" fontId="2" fillId="33" borderId="11" xfId="51" applyFont="1" applyFill="1" applyBorder="1" applyAlignment="1" applyProtection="1">
      <alignment horizontal="center"/>
      <protection hidden="1"/>
    </xf>
    <xf numFmtId="0" fontId="63" fillId="33" borderId="10" xfId="0" applyFont="1" applyFill="1" applyBorder="1" applyAlignment="1" applyProtection="1">
      <alignment horizontal="center"/>
      <protection hidden="1"/>
    </xf>
    <xf numFmtId="10" fontId="62" fillId="33" borderId="0" xfId="0" applyNumberFormat="1" applyFont="1" applyFill="1" applyBorder="1" applyAlignment="1" applyProtection="1">
      <alignment horizontal="center"/>
      <protection hidden="1"/>
    </xf>
    <xf numFmtId="10" fontId="62" fillId="33" borderId="0" xfId="0" applyNumberFormat="1" applyFont="1" applyFill="1" applyBorder="1" applyAlignment="1" applyProtection="1">
      <alignment/>
      <protection hidden="1"/>
    </xf>
    <xf numFmtId="10" fontId="2" fillId="33" borderId="0" xfId="49" applyNumberFormat="1" applyFont="1" applyFill="1" applyBorder="1" applyAlignment="1" applyProtection="1">
      <alignment horizontal="right"/>
      <protection hidden="1"/>
    </xf>
    <xf numFmtId="2" fontId="63" fillId="33" borderId="0" xfId="0" applyNumberFormat="1" applyFont="1" applyFill="1" applyBorder="1" applyAlignment="1" applyProtection="1">
      <alignment/>
      <protection hidden="1"/>
    </xf>
    <xf numFmtId="2" fontId="63" fillId="33" borderId="11" xfId="0" applyNumberFormat="1" applyFont="1" applyFill="1" applyBorder="1" applyAlignment="1" applyProtection="1">
      <alignment/>
      <protection hidden="1"/>
    </xf>
    <xf numFmtId="10" fontId="3" fillId="33" borderId="0" xfId="49" applyNumberFormat="1" applyFont="1" applyFill="1" applyBorder="1" applyAlignment="1" applyProtection="1">
      <alignment horizontal="center"/>
      <protection hidden="1"/>
    </xf>
    <xf numFmtId="171" fontId="2" fillId="33" borderId="0" xfId="49" applyNumberFormat="1" applyFont="1" applyFill="1" applyBorder="1" applyAlignment="1" applyProtection="1">
      <alignment horizontal="center"/>
      <protection hidden="1"/>
    </xf>
    <xf numFmtId="169" fontId="2" fillId="33" borderId="17" xfId="51" applyNumberFormat="1" applyFont="1" applyFill="1" applyBorder="1" applyAlignment="1" applyProtection="1">
      <alignment horizontal="right"/>
      <protection hidden="1"/>
    </xf>
    <xf numFmtId="169" fontId="2" fillId="33" borderId="30" xfId="51" applyNumberFormat="1" applyFont="1" applyFill="1" applyBorder="1" applyAlignment="1" applyProtection="1">
      <alignment horizontal="right"/>
      <protection hidden="1"/>
    </xf>
    <xf numFmtId="169" fontId="4" fillId="24" borderId="13" xfId="45" applyNumberFormat="1" applyFont="1" applyFill="1" applyBorder="1" applyAlignment="1" applyProtection="1">
      <alignment horizontal="right"/>
      <protection hidden="1"/>
    </xf>
    <xf numFmtId="169" fontId="4" fillId="24" borderId="15" xfId="45" applyNumberFormat="1" applyFont="1" applyFill="1" applyBorder="1" applyAlignment="1" applyProtection="1">
      <alignment horizontal="right"/>
      <protection hidden="1"/>
    </xf>
    <xf numFmtId="169" fontId="62" fillId="33" borderId="0" xfId="0" applyNumberFormat="1" applyFont="1" applyFill="1" applyBorder="1" applyAlignment="1" applyProtection="1">
      <alignment horizontal="center"/>
      <protection hidden="1"/>
    </xf>
    <xf numFmtId="6" fontId="62" fillId="33" borderId="23" xfId="0" applyNumberFormat="1" applyFont="1" applyFill="1" applyBorder="1" applyAlignment="1">
      <alignment/>
    </xf>
    <xf numFmtId="6" fontId="62" fillId="33" borderId="24" xfId="0" applyNumberFormat="1" applyFont="1" applyFill="1" applyBorder="1" applyAlignment="1">
      <alignment/>
    </xf>
    <xf numFmtId="0" fontId="7" fillId="33" borderId="10" xfId="0" applyFont="1" applyFill="1" applyBorder="1" applyAlignment="1" applyProtection="1">
      <alignment horizontal="left" vertical="top" wrapText="1"/>
      <protection hidden="1"/>
    </xf>
    <xf numFmtId="0" fontId="7" fillId="33" borderId="0" xfId="0" applyFont="1" applyFill="1" applyBorder="1" applyAlignment="1" applyProtection="1">
      <alignment horizontal="left" vertical="top" wrapText="1"/>
      <protection hidden="1"/>
    </xf>
    <xf numFmtId="0" fontId="62" fillId="33" borderId="12" xfId="0" applyFont="1" applyFill="1" applyBorder="1" applyAlignment="1">
      <alignment/>
    </xf>
    <xf numFmtId="3" fontId="62" fillId="33" borderId="0" xfId="0" applyNumberFormat="1" applyFont="1" applyFill="1" applyBorder="1" applyAlignment="1">
      <alignment/>
    </xf>
    <xf numFmtId="0" fontId="7" fillId="33" borderId="10" xfId="0" applyFont="1" applyFill="1" applyBorder="1" applyAlignment="1" applyProtection="1">
      <alignment horizontal="center" vertical="top" wrapText="1"/>
      <protection hidden="1"/>
    </xf>
    <xf numFmtId="0" fontId="7" fillId="33" borderId="0" xfId="0" applyFont="1" applyFill="1" applyBorder="1" applyAlignment="1" applyProtection="1">
      <alignment horizontal="center" vertical="top" wrapText="1"/>
      <protection hidden="1"/>
    </xf>
    <xf numFmtId="0" fontId="62" fillId="33" borderId="32" xfId="0" applyFont="1" applyFill="1" applyBorder="1" applyAlignment="1">
      <alignment/>
    </xf>
    <xf numFmtId="0" fontId="62" fillId="33" borderId="27" xfId="0" applyFont="1" applyFill="1" applyBorder="1" applyAlignment="1">
      <alignment/>
    </xf>
    <xf numFmtId="172" fontId="63" fillId="33" borderId="27" xfId="0" applyNumberFormat="1" applyFont="1" applyFill="1" applyBorder="1" applyAlignment="1">
      <alignment/>
    </xf>
    <xf numFmtId="172" fontId="63" fillId="33" borderId="36" xfId="0" applyNumberFormat="1" applyFont="1" applyFill="1" applyBorder="1" applyAlignment="1">
      <alignment/>
    </xf>
    <xf numFmtId="0" fontId="18" fillId="33" borderId="10" xfId="0" applyFont="1" applyFill="1" applyBorder="1" applyAlignment="1" applyProtection="1">
      <alignment horizontal="left" vertical="top" wrapText="1"/>
      <protection hidden="1"/>
    </xf>
    <xf numFmtId="0" fontId="18" fillId="33" borderId="0" xfId="0" applyFont="1" applyFill="1" applyBorder="1" applyAlignment="1" applyProtection="1">
      <alignment horizontal="left" vertical="top" wrapText="1"/>
      <protection hidden="1"/>
    </xf>
    <xf numFmtId="169" fontId="7" fillId="33" borderId="27" xfId="51" applyNumberFormat="1" applyFont="1" applyFill="1" applyBorder="1" applyAlignment="1" applyProtection="1">
      <alignment horizontal="right"/>
      <protection hidden="1" locked="0"/>
    </xf>
    <xf numFmtId="169" fontId="7" fillId="33" borderId="36" xfId="51" applyNumberFormat="1" applyFont="1" applyFill="1" applyBorder="1" applyAlignment="1" applyProtection="1">
      <alignment horizontal="right"/>
      <protection hidden="1" locked="0"/>
    </xf>
    <xf numFmtId="169" fontId="3" fillId="33" borderId="27" xfId="51" applyNumberFormat="1" applyFont="1" applyFill="1" applyBorder="1" applyAlignment="1" applyProtection="1">
      <alignment horizontal="right"/>
      <protection hidden="1"/>
    </xf>
    <xf numFmtId="169" fontId="3" fillId="33" borderId="36" xfId="51" applyNumberFormat="1" applyFont="1" applyFill="1" applyBorder="1" applyAlignment="1" applyProtection="1">
      <alignment horizontal="right"/>
      <protection hidden="1"/>
    </xf>
    <xf numFmtId="169" fontId="63" fillId="33" borderId="27" xfId="0" applyNumberFormat="1" applyFont="1" applyFill="1" applyBorder="1" applyAlignment="1">
      <alignment horizontal="right"/>
    </xf>
    <xf numFmtId="169" fontId="63" fillId="33" borderId="36" xfId="0" applyNumberFormat="1" applyFont="1" applyFill="1" applyBorder="1" applyAlignment="1">
      <alignment horizontal="right"/>
    </xf>
    <xf numFmtId="169" fontId="62" fillId="33" borderId="0" xfId="0" applyNumberFormat="1" applyFont="1" applyFill="1" applyBorder="1" applyAlignment="1">
      <alignment/>
    </xf>
    <xf numFmtId="169" fontId="62" fillId="33" borderId="11" xfId="0" applyNumberFormat="1" applyFont="1" applyFill="1" applyBorder="1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 hidden="1"/>
    </xf>
    <xf numFmtId="0" fontId="15" fillId="15" borderId="31" xfId="0" applyFont="1" applyFill="1" applyBorder="1" applyAlignment="1">
      <alignment horizontal="center" vertical="top" wrapText="1"/>
    </xf>
    <xf numFmtId="0" fontId="15" fillId="15" borderId="13" xfId="0" applyFont="1" applyFill="1" applyBorder="1" applyAlignment="1">
      <alignment horizontal="center" vertical="top" wrapText="1"/>
    </xf>
    <xf numFmtId="0" fontId="15" fillId="15" borderId="15" xfId="0" applyFont="1" applyFill="1" applyBorder="1" applyAlignment="1">
      <alignment horizontal="center" vertical="top" wrapText="1"/>
    </xf>
    <xf numFmtId="0" fontId="17" fillId="33" borderId="37" xfId="0" applyFont="1" applyFill="1" applyBorder="1" applyAlignment="1" applyProtection="1">
      <alignment horizontal="center" vertical="top" wrapText="1"/>
      <protection hidden="1"/>
    </xf>
    <xf numFmtId="0" fontId="17" fillId="33" borderId="23" xfId="0" applyFont="1" applyFill="1" applyBorder="1" applyAlignment="1" applyProtection="1">
      <alignment horizontal="center" vertical="top" wrapText="1"/>
      <protection hidden="1"/>
    </xf>
    <xf numFmtId="0" fontId="17" fillId="33" borderId="38" xfId="0" applyFont="1" applyFill="1" applyBorder="1" applyAlignment="1" applyProtection="1">
      <alignment horizontal="center" vertical="top" wrapText="1"/>
      <protection hidden="1"/>
    </xf>
    <xf numFmtId="0" fontId="17" fillId="33" borderId="27" xfId="0" applyFont="1" applyFill="1" applyBorder="1" applyAlignment="1" applyProtection="1">
      <alignment horizontal="center" vertical="top" wrapText="1"/>
      <protection hidden="1"/>
    </xf>
    <xf numFmtId="0" fontId="20" fillId="33" borderId="33" xfId="0" applyFont="1" applyFill="1" applyBorder="1" applyAlignment="1" applyProtection="1">
      <alignment horizontal="center" vertical="top" wrapText="1"/>
      <protection hidden="1"/>
    </xf>
    <xf numFmtId="0" fontId="20" fillId="33" borderId="35" xfId="0" applyFont="1" applyFill="1" applyBorder="1" applyAlignment="1" applyProtection="1">
      <alignment horizontal="center" vertical="top" wrapText="1"/>
      <protection hidden="1"/>
    </xf>
    <xf numFmtId="0" fontId="18" fillId="33" borderId="37" xfId="0" applyFont="1" applyFill="1" applyBorder="1" applyAlignment="1" applyProtection="1">
      <alignment horizontal="left" vertical="top" wrapText="1"/>
      <protection hidden="1"/>
    </xf>
    <xf numFmtId="0" fontId="18" fillId="33" borderId="23" xfId="0" applyFont="1" applyFill="1" applyBorder="1" applyAlignment="1" applyProtection="1">
      <alignment horizontal="left" vertical="top" wrapText="1"/>
      <protection hidden="1"/>
    </xf>
    <xf numFmtId="169" fontId="7" fillId="33" borderId="27" xfId="45" applyNumberFormat="1" applyFont="1" applyFill="1" applyBorder="1" applyAlignment="1" applyProtection="1">
      <alignment horizontal="right"/>
      <protection hidden="1" locked="0"/>
    </xf>
    <xf numFmtId="169" fontId="7" fillId="33" borderId="36" xfId="45" applyNumberFormat="1" applyFont="1" applyFill="1" applyBorder="1" applyAlignment="1" applyProtection="1">
      <alignment horizontal="right"/>
      <protection hidden="1" locked="0"/>
    </xf>
    <xf numFmtId="9" fontId="62" fillId="33" borderId="0" xfId="49" applyFont="1" applyFill="1" applyBorder="1" applyAlignment="1" applyProtection="1">
      <alignment/>
      <protection hidden="1"/>
    </xf>
    <xf numFmtId="9" fontId="62" fillId="33" borderId="11" xfId="49" applyFont="1" applyFill="1" applyBorder="1" applyAlignment="1" applyProtection="1">
      <alignment/>
      <protection hidden="1"/>
    </xf>
    <xf numFmtId="0" fontId="63" fillId="33" borderId="22" xfId="0" applyFont="1" applyFill="1" applyBorder="1" applyAlignment="1">
      <alignment/>
    </xf>
    <xf numFmtId="0" fontId="63" fillId="33" borderId="23" xfId="0" applyFont="1" applyFill="1" applyBorder="1" applyAlignment="1">
      <alignment/>
    </xf>
    <xf numFmtId="0" fontId="7" fillId="33" borderId="10" xfId="0" applyFont="1" applyFill="1" applyBorder="1" applyAlignment="1" applyProtection="1">
      <alignment horizontal="left" vertical="top"/>
      <protection hidden="1"/>
    </xf>
    <xf numFmtId="0" fontId="7" fillId="33" borderId="0" xfId="0" applyFont="1" applyFill="1" applyBorder="1" applyAlignment="1" applyProtection="1">
      <alignment horizontal="left" vertical="top"/>
      <protection hidden="1"/>
    </xf>
    <xf numFmtId="0" fontId="7" fillId="33" borderId="38" xfId="0" applyFont="1" applyFill="1" applyBorder="1" applyAlignment="1" applyProtection="1">
      <alignment horizontal="left" vertical="top" wrapText="1"/>
      <protection hidden="1"/>
    </xf>
    <xf numFmtId="0" fontId="7" fillId="33" borderId="27" xfId="0" applyFont="1" applyFill="1" applyBorder="1" applyAlignment="1" applyProtection="1">
      <alignment horizontal="left" vertical="top" wrapText="1"/>
      <protection hidden="1"/>
    </xf>
    <xf numFmtId="0" fontId="63" fillId="33" borderId="10" xfId="0" applyFont="1" applyFill="1" applyBorder="1" applyAlignment="1">
      <alignment horizontal="center"/>
    </xf>
    <xf numFmtId="0" fontId="63" fillId="33" borderId="0" xfId="0" applyFont="1" applyFill="1" applyBorder="1" applyAlignment="1">
      <alignment horizontal="center"/>
    </xf>
    <xf numFmtId="0" fontId="62" fillId="33" borderId="29" xfId="0" applyFont="1" applyFill="1" applyBorder="1" applyAlignment="1">
      <alignment vertical="top" wrapText="1"/>
    </xf>
    <xf numFmtId="10" fontId="3" fillId="33" borderId="29" xfId="49" applyNumberFormat="1" applyFont="1" applyFill="1" applyBorder="1" applyAlignment="1" applyProtection="1">
      <alignment horizontal="right"/>
      <protection hidden="1"/>
    </xf>
    <xf numFmtId="10" fontId="2" fillId="33" borderId="0" xfId="49" applyNumberFormat="1" applyFont="1" applyFill="1" applyBorder="1" applyAlignment="1" applyProtection="1">
      <alignment/>
      <protection hidden="1"/>
    </xf>
    <xf numFmtId="10" fontId="2" fillId="33" borderId="11" xfId="49" applyNumberFormat="1" applyFont="1" applyFill="1" applyBorder="1" applyAlignment="1" applyProtection="1">
      <alignment/>
      <protection hidden="1"/>
    </xf>
    <xf numFmtId="10" fontId="3" fillId="33" borderId="0" xfId="49" applyNumberFormat="1" applyFont="1" applyFill="1" applyBorder="1" applyAlignment="1" applyProtection="1">
      <alignment/>
      <protection hidden="1"/>
    </xf>
    <xf numFmtId="10" fontId="3" fillId="33" borderId="11" xfId="49" applyNumberFormat="1" applyFont="1" applyFill="1" applyBorder="1" applyAlignment="1" applyProtection="1">
      <alignment/>
      <protection hidden="1"/>
    </xf>
    <xf numFmtId="10" fontId="62" fillId="33" borderId="0" xfId="0" applyNumberFormat="1" applyFont="1" applyFill="1" applyBorder="1" applyAlignment="1" applyProtection="1">
      <alignment/>
      <protection hidden="1"/>
    </xf>
    <xf numFmtId="10" fontId="62" fillId="33" borderId="11" xfId="0" applyNumberFormat="1" applyFont="1" applyFill="1" applyBorder="1" applyAlignment="1" applyProtection="1">
      <alignment/>
      <protection hidden="1"/>
    </xf>
    <xf numFmtId="10" fontId="3" fillId="33" borderId="0" xfId="49" applyNumberFormat="1" applyFont="1" applyFill="1" applyBorder="1" applyAlignment="1" applyProtection="1">
      <alignment horizontal="right"/>
      <protection hidden="1"/>
    </xf>
    <xf numFmtId="10" fontId="3" fillId="33" borderId="11" xfId="49" applyNumberFormat="1" applyFont="1" applyFill="1" applyBorder="1" applyAlignment="1" applyProtection="1">
      <alignment horizontal="right"/>
      <protection hidden="1"/>
    </xf>
    <xf numFmtId="9" fontId="62" fillId="33" borderId="0" xfId="49" applyFont="1" applyFill="1" applyBorder="1" applyAlignment="1" applyProtection="1">
      <alignment horizontal="right"/>
      <protection hidden="1"/>
    </xf>
    <xf numFmtId="9" fontId="62" fillId="33" borderId="11" xfId="49" applyFont="1" applyFill="1" applyBorder="1" applyAlignment="1" applyProtection="1">
      <alignment horizontal="right"/>
      <protection hidden="1"/>
    </xf>
    <xf numFmtId="0" fontId="62" fillId="33" borderId="11" xfId="0" applyFont="1" applyFill="1" applyBorder="1" applyAlignment="1" applyProtection="1">
      <alignment/>
      <protection hidden="1"/>
    </xf>
    <xf numFmtId="43" fontId="2" fillId="33" borderId="17" xfId="51" applyFont="1" applyFill="1" applyBorder="1" applyAlignment="1" applyProtection="1">
      <alignment horizontal="center"/>
      <protection hidden="1"/>
    </xf>
    <xf numFmtId="43" fontId="2" fillId="33" borderId="30" xfId="51" applyFont="1" applyFill="1" applyBorder="1" applyAlignment="1" applyProtection="1">
      <alignment horizontal="center"/>
      <protection hidden="1"/>
    </xf>
    <xf numFmtId="10" fontId="62" fillId="33" borderId="11" xfId="0" applyNumberFormat="1" applyFont="1" applyFill="1" applyBorder="1" applyAlignment="1" applyProtection="1">
      <alignment/>
      <protection hidden="1"/>
    </xf>
    <xf numFmtId="10" fontId="2" fillId="33" borderId="17" xfId="49" applyNumberFormat="1" applyFont="1" applyFill="1" applyBorder="1" applyAlignment="1" applyProtection="1">
      <alignment/>
      <protection hidden="1"/>
    </xf>
    <xf numFmtId="10" fontId="2" fillId="33" borderId="30" xfId="49" applyNumberFormat="1" applyFont="1" applyFill="1" applyBorder="1" applyAlignment="1" applyProtection="1">
      <alignment/>
      <protection hidden="1"/>
    </xf>
    <xf numFmtId="9" fontId="62" fillId="33" borderId="0" xfId="0" applyNumberFormat="1" applyFont="1" applyFill="1" applyBorder="1" applyAlignment="1" applyProtection="1">
      <alignment/>
      <protection hidden="1"/>
    </xf>
    <xf numFmtId="9" fontId="62" fillId="33" borderId="11" xfId="0" applyNumberFormat="1" applyFont="1" applyFill="1" applyBorder="1" applyAlignment="1" applyProtection="1">
      <alignment/>
      <protection hidden="1"/>
    </xf>
    <xf numFmtId="10" fontId="62" fillId="33" borderId="17" xfId="0" applyNumberFormat="1" applyFont="1" applyFill="1" applyBorder="1" applyAlignment="1" applyProtection="1">
      <alignment/>
      <protection hidden="1"/>
    </xf>
    <xf numFmtId="10" fontId="62" fillId="33" borderId="30" xfId="0" applyNumberFormat="1" applyFont="1" applyFill="1" applyBorder="1" applyAlignment="1" applyProtection="1">
      <alignment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ILHAS%20PRONTAS\Animais%20de%20pequeno%20port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osta Comercial"/>
      <sheetName val="Custos"/>
      <sheetName val="Valores"/>
    </sheetNames>
    <sheetDataSet>
      <sheetData sheetId="2">
        <row r="102">
          <cell r="J102">
            <v>0.0887</v>
          </cell>
        </row>
        <row r="107">
          <cell r="J107">
            <v>0.03</v>
          </cell>
        </row>
        <row r="108">
          <cell r="J108">
            <v>0.0065</v>
          </cell>
        </row>
        <row r="109">
          <cell r="J109">
            <v>0.03</v>
          </cell>
        </row>
        <row r="110">
          <cell r="J110">
            <v>0.0821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3"/>
  <sheetViews>
    <sheetView showGridLines="0" tabSelected="1" zoomScalePageLayoutView="0" workbookViewId="0" topLeftCell="A1">
      <selection activeCell="AE46" sqref="AE46"/>
    </sheetView>
  </sheetViews>
  <sheetFormatPr defaultColWidth="9.140625" defaultRowHeight="15"/>
  <cols>
    <col min="1" max="1" width="6.7109375" style="0" customWidth="1"/>
    <col min="2" max="2" width="5.8515625" style="0" customWidth="1"/>
    <col min="3" max="3" width="6.7109375" style="0" customWidth="1"/>
    <col min="4" max="4" width="4.57421875" style="0" customWidth="1"/>
    <col min="5" max="5" width="10.28125" style="0" customWidth="1"/>
    <col min="6" max="6" width="4.140625" style="0" customWidth="1"/>
    <col min="7" max="7" width="5.8515625" style="0" customWidth="1"/>
    <col min="8" max="8" width="8.28125" style="0" customWidth="1"/>
    <col min="9" max="9" width="0.13671875" style="0" hidden="1" customWidth="1"/>
    <col min="10" max="10" width="5.00390625" style="0" customWidth="1"/>
    <col min="11" max="11" width="7.28125" style="0" customWidth="1"/>
    <col min="12" max="12" width="0.13671875" style="0" hidden="1" customWidth="1"/>
    <col min="13" max="13" width="13.140625" style="0" customWidth="1"/>
    <col min="14" max="14" width="5.28125" style="0" customWidth="1"/>
    <col min="15" max="15" width="4.28125" style="0" customWidth="1"/>
    <col min="16" max="16" width="4.421875" style="0" customWidth="1"/>
    <col min="17" max="17" width="3.421875" style="0" customWidth="1"/>
    <col min="18" max="18" width="9.140625" style="0" hidden="1" customWidth="1"/>
    <col min="19" max="19" width="3.28125" style="0" customWidth="1"/>
    <col min="20" max="20" width="3.57421875" style="0" customWidth="1"/>
    <col min="21" max="21" width="5.00390625" style="0" customWidth="1"/>
    <col min="22" max="22" width="5.421875" style="0" customWidth="1"/>
    <col min="23" max="23" width="5.00390625" style="0" customWidth="1"/>
    <col min="24" max="24" width="5.140625" style="0" customWidth="1"/>
    <col min="25" max="27" width="4.00390625" style="0" customWidth="1"/>
    <col min="28" max="29" width="3.421875" style="0" customWidth="1"/>
    <col min="30" max="30" width="15.421875" style="0" customWidth="1"/>
    <col min="31" max="31" width="15.00390625" style="0" customWidth="1"/>
    <col min="32" max="32" width="4.57421875" style="0" customWidth="1"/>
    <col min="33" max="33" width="4.7109375" style="0" customWidth="1"/>
    <col min="34" max="34" width="7.28125" style="0" customWidth="1"/>
  </cols>
  <sheetData>
    <row r="1" spans="1:38" ht="15" customHeight="1">
      <c r="A1" s="423" t="s">
        <v>162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5"/>
      <c r="Q1" s="426" t="s">
        <v>1</v>
      </c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8"/>
      <c r="AF1" s="403"/>
      <c r="AG1" s="403"/>
      <c r="AH1" s="403"/>
      <c r="AI1" s="1"/>
      <c r="AJ1" s="1"/>
      <c r="AK1" s="1"/>
      <c r="AL1" s="1"/>
    </row>
    <row r="2" spans="1:38" ht="15">
      <c r="A2" s="368" t="s">
        <v>148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9"/>
      <c r="Q2" s="275"/>
      <c r="R2" s="276"/>
      <c r="S2" s="277" t="s">
        <v>2</v>
      </c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8"/>
      <c r="AF2" s="10"/>
      <c r="AG2" s="11"/>
      <c r="AH2" s="11"/>
      <c r="AI2" s="1"/>
      <c r="AJ2" s="1"/>
      <c r="AK2" s="1"/>
      <c r="AL2" s="1"/>
    </row>
    <row r="3" spans="1:38" ht="15.75" thickBot="1">
      <c r="A3" s="241" t="s">
        <v>149</v>
      </c>
      <c r="B3" s="241"/>
      <c r="C3" s="370"/>
      <c r="D3" s="370"/>
      <c r="E3" s="370"/>
      <c r="F3" s="370"/>
      <c r="G3" s="370"/>
      <c r="H3" s="370"/>
      <c r="I3" s="370"/>
      <c r="J3" s="370"/>
      <c r="K3" s="242" t="s">
        <v>150</v>
      </c>
      <c r="L3" s="243"/>
      <c r="M3" s="371"/>
      <c r="N3" s="371"/>
      <c r="O3" s="371"/>
      <c r="P3" s="372"/>
      <c r="Q3" s="257"/>
      <c r="R3" s="279"/>
      <c r="S3" s="280"/>
      <c r="T3" s="280" t="s">
        <v>4</v>
      </c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332"/>
      <c r="AF3" s="18"/>
      <c r="AG3" s="10"/>
      <c r="AH3" s="1"/>
      <c r="AI3" s="1"/>
      <c r="AJ3" s="1"/>
      <c r="AK3" s="1"/>
      <c r="AL3" s="1"/>
    </row>
    <row r="4" spans="1:38" ht="15.75" thickBot="1">
      <c r="A4" s="242" t="s">
        <v>151</v>
      </c>
      <c r="B4" s="242"/>
      <c r="C4" s="373"/>
      <c r="D4" s="373"/>
      <c r="E4" s="373"/>
      <c r="F4" s="373"/>
      <c r="G4" s="373"/>
      <c r="H4" s="373"/>
      <c r="I4" s="373"/>
      <c r="J4" s="373"/>
      <c r="K4" s="244" t="s">
        <v>152</v>
      </c>
      <c r="L4" s="323"/>
      <c r="M4" s="245"/>
      <c r="N4" s="374"/>
      <c r="O4" s="374"/>
      <c r="P4" s="375"/>
      <c r="Q4" s="257"/>
      <c r="R4" s="279"/>
      <c r="S4" s="280"/>
      <c r="T4" s="280" t="s">
        <v>6</v>
      </c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333"/>
      <c r="AF4" s="20"/>
      <c r="AG4" s="18"/>
      <c r="AH4" s="1"/>
      <c r="AI4" s="1"/>
      <c r="AJ4" s="1"/>
      <c r="AK4" s="1"/>
      <c r="AL4" s="1"/>
    </row>
    <row r="5" spans="1:38" ht="15.75" thickBot="1">
      <c r="A5" s="241" t="s">
        <v>153</v>
      </c>
      <c r="B5" s="241"/>
      <c r="C5" s="241"/>
      <c r="D5" s="241"/>
      <c r="E5" s="246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6"/>
      <c r="Q5" s="257"/>
      <c r="R5" s="279"/>
      <c r="S5" s="281"/>
      <c r="T5" s="281" t="s">
        <v>8</v>
      </c>
      <c r="U5" s="281"/>
      <c r="V5" s="251"/>
      <c r="W5" s="251"/>
      <c r="X5" s="251"/>
      <c r="Y5" s="251"/>
      <c r="Z5" s="251"/>
      <c r="AA5" s="251"/>
      <c r="AB5" s="251"/>
      <c r="AC5" s="251"/>
      <c r="AD5" s="251"/>
      <c r="AE5" s="334" t="e">
        <f>(AE4/AE3)</f>
        <v>#DIV/0!</v>
      </c>
      <c r="AF5" s="24"/>
      <c r="AG5" s="20"/>
      <c r="AH5" s="1"/>
      <c r="AI5" s="1"/>
      <c r="AJ5" s="1"/>
      <c r="AK5" s="1"/>
      <c r="AL5" s="1"/>
    </row>
    <row r="6" spans="1:38" ht="15.75" thickBot="1">
      <c r="A6" s="241" t="s">
        <v>154</v>
      </c>
      <c r="B6" s="241"/>
      <c r="C6" s="241"/>
      <c r="D6" s="241"/>
      <c r="E6" s="247"/>
      <c r="F6" s="247"/>
      <c r="G6" s="377"/>
      <c r="H6" s="377"/>
      <c r="I6" s="377"/>
      <c r="J6" s="377"/>
      <c r="K6" s="377"/>
      <c r="L6" s="377"/>
      <c r="M6" s="377"/>
      <c r="N6" s="377"/>
      <c r="O6" s="377"/>
      <c r="P6" s="378"/>
      <c r="Q6" s="275"/>
      <c r="R6" s="276"/>
      <c r="S6" s="277" t="s">
        <v>9</v>
      </c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335"/>
      <c r="AF6" s="26"/>
      <c r="AG6" s="24"/>
      <c r="AH6" s="1"/>
      <c r="AI6" s="1"/>
      <c r="AJ6" s="1"/>
      <c r="AK6" s="1"/>
      <c r="AL6" s="1"/>
    </row>
    <row r="7" spans="1:38" ht="15.75" thickBot="1">
      <c r="A7" s="244" t="s">
        <v>155</v>
      </c>
      <c r="B7" s="370"/>
      <c r="C7" s="370"/>
      <c r="D7" s="370"/>
      <c r="E7" s="370"/>
      <c r="F7" s="248"/>
      <c r="G7" s="242" t="s">
        <v>156</v>
      </c>
      <c r="H7" s="242"/>
      <c r="I7" s="249"/>
      <c r="J7" s="408"/>
      <c r="K7" s="408"/>
      <c r="L7" s="408"/>
      <c r="M7" s="408"/>
      <c r="N7" s="320"/>
      <c r="O7" s="320"/>
      <c r="P7" s="321"/>
      <c r="Q7" s="257"/>
      <c r="R7" s="279"/>
      <c r="S7" s="251"/>
      <c r="T7" s="251" t="s">
        <v>10</v>
      </c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336"/>
      <c r="AF7" s="28"/>
      <c r="AG7" s="26"/>
      <c r="AH7" s="1"/>
      <c r="AI7" s="1"/>
      <c r="AJ7" s="1"/>
      <c r="AK7" s="1"/>
      <c r="AL7" s="1"/>
    </row>
    <row r="8" spans="1:38" ht="15.75" thickBot="1">
      <c r="A8" s="241" t="s">
        <v>157</v>
      </c>
      <c r="B8" s="241"/>
      <c r="C8" s="246"/>
      <c r="D8" s="246"/>
      <c r="E8" s="370"/>
      <c r="F8" s="370"/>
      <c r="G8" s="370"/>
      <c r="H8" s="370"/>
      <c r="I8" s="248"/>
      <c r="J8" s="248"/>
      <c r="K8" s="320"/>
      <c r="L8" s="320"/>
      <c r="M8" s="320"/>
      <c r="N8" s="320"/>
      <c r="O8" s="320"/>
      <c r="P8" s="321"/>
      <c r="Q8" s="257"/>
      <c r="R8" s="279"/>
      <c r="S8" s="251"/>
      <c r="T8" s="251" t="s">
        <v>12</v>
      </c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332"/>
      <c r="AF8" s="18"/>
      <c r="AG8" s="28"/>
      <c r="AH8" s="1"/>
      <c r="AI8" s="1"/>
      <c r="AJ8" s="1"/>
      <c r="AK8" s="1"/>
      <c r="AL8" s="1"/>
    </row>
    <row r="9" spans="1:38" ht="15.75" thickBot="1">
      <c r="A9" s="241" t="s">
        <v>158</v>
      </c>
      <c r="B9" s="241"/>
      <c r="C9" s="241"/>
      <c r="D9" s="250"/>
      <c r="E9" s="409"/>
      <c r="F9" s="409"/>
      <c r="G9" s="409"/>
      <c r="H9" s="409"/>
      <c r="I9" s="246"/>
      <c r="J9" s="246"/>
      <c r="K9" s="320"/>
      <c r="L9" s="320"/>
      <c r="M9" s="320"/>
      <c r="N9" s="320"/>
      <c r="O9" s="320"/>
      <c r="P9" s="321"/>
      <c r="Q9" s="257"/>
      <c r="R9" s="279"/>
      <c r="S9" s="251"/>
      <c r="T9" s="258" t="s">
        <v>8</v>
      </c>
      <c r="U9" s="258"/>
      <c r="V9" s="251"/>
      <c r="W9" s="251"/>
      <c r="X9" s="251"/>
      <c r="Y9" s="251"/>
      <c r="Z9" s="251"/>
      <c r="AA9" s="251"/>
      <c r="AB9" s="251"/>
      <c r="AC9" s="251"/>
      <c r="AD9" s="251"/>
      <c r="AE9" s="334">
        <f>(AE7*AE8)</f>
        <v>0</v>
      </c>
      <c r="AF9" s="24"/>
      <c r="AG9" s="18"/>
      <c r="AH9" s="1"/>
      <c r="AI9" s="1"/>
      <c r="AJ9" s="1"/>
      <c r="AK9" s="1"/>
      <c r="AL9" s="1"/>
    </row>
    <row r="10" spans="1:38" ht="15">
      <c r="A10" s="404" t="s">
        <v>159</v>
      </c>
      <c r="B10" s="405"/>
      <c r="C10" s="405"/>
      <c r="D10" s="405"/>
      <c r="E10" s="405"/>
      <c r="F10" s="405"/>
      <c r="G10" s="405"/>
      <c r="H10" s="405"/>
      <c r="I10" s="405"/>
      <c r="J10" s="405"/>
      <c r="K10" s="405"/>
      <c r="L10" s="405"/>
      <c r="M10" s="405"/>
      <c r="N10" s="405"/>
      <c r="O10" s="405"/>
      <c r="P10" s="406"/>
      <c r="Q10" s="275"/>
      <c r="R10" s="276"/>
      <c r="S10" s="277" t="s">
        <v>16</v>
      </c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337"/>
      <c r="AF10" s="31"/>
      <c r="AG10" s="24"/>
      <c r="AH10" s="1"/>
      <c r="AI10" s="1"/>
      <c r="AJ10" s="1"/>
      <c r="AK10" s="1"/>
      <c r="AL10" s="1"/>
    </row>
    <row r="11" spans="1:53" ht="15">
      <c r="A11" s="410"/>
      <c r="B11" s="411"/>
      <c r="C11" s="411"/>
      <c r="D11" s="411"/>
      <c r="E11" s="411"/>
      <c r="F11" s="411"/>
      <c r="G11" s="411"/>
      <c r="H11" s="412"/>
      <c r="I11" s="412"/>
      <c r="J11" s="412"/>
      <c r="K11" s="412"/>
      <c r="L11" s="412"/>
      <c r="M11" s="412"/>
      <c r="N11" s="251"/>
      <c r="O11" s="251"/>
      <c r="P11" s="252"/>
      <c r="Q11" s="257"/>
      <c r="R11" s="279"/>
      <c r="S11" s="251"/>
      <c r="T11" s="251" t="s">
        <v>18</v>
      </c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338"/>
      <c r="AF11" s="33"/>
      <c r="AG11" s="31"/>
      <c r="AH11" s="1"/>
      <c r="AI11" s="1"/>
      <c r="AJ11" s="1"/>
      <c r="AK11" s="1"/>
      <c r="AL11" s="1"/>
      <c r="AT11" s="34" t="s">
        <v>19</v>
      </c>
      <c r="AU11" s="35"/>
      <c r="AV11" s="35"/>
      <c r="AW11" s="35"/>
      <c r="AX11" s="35"/>
      <c r="AY11" s="35"/>
      <c r="AZ11" s="35"/>
      <c r="BA11" s="35"/>
    </row>
    <row r="12" spans="1:53" ht="15">
      <c r="A12" s="253"/>
      <c r="B12" s="254" t="s">
        <v>22</v>
      </c>
      <c r="C12" s="255"/>
      <c r="D12" s="255"/>
      <c r="E12" s="255"/>
      <c r="F12" s="256"/>
      <c r="G12" s="256"/>
      <c r="H12" s="256"/>
      <c r="I12" s="256"/>
      <c r="J12" s="256"/>
      <c r="K12" s="256"/>
      <c r="L12" s="256"/>
      <c r="M12" s="256"/>
      <c r="N12" s="413"/>
      <c r="O12" s="413"/>
      <c r="P12" s="414"/>
      <c r="Q12" s="257"/>
      <c r="R12" s="279"/>
      <c r="S12" s="251"/>
      <c r="T12" s="251" t="s">
        <v>20</v>
      </c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339"/>
      <c r="AF12" s="33"/>
      <c r="AG12" s="33"/>
      <c r="AH12" s="1"/>
      <c r="AI12" s="1"/>
      <c r="AJ12" s="1"/>
      <c r="AK12" s="1"/>
      <c r="AL12" s="1"/>
      <c r="AT12" s="34" t="s">
        <v>21</v>
      </c>
      <c r="AU12" s="35"/>
      <c r="AV12" s="35"/>
      <c r="AW12" s="35"/>
      <c r="AX12" s="35"/>
      <c r="AY12" s="35"/>
      <c r="AZ12" s="1"/>
      <c r="BA12" s="1"/>
    </row>
    <row r="13" spans="1:53" ht="15">
      <c r="A13" s="257"/>
      <c r="B13" s="258" t="s">
        <v>160</v>
      </c>
      <c r="C13" s="47"/>
      <c r="D13" s="251"/>
      <c r="E13" s="251"/>
      <c r="F13" s="396" t="s">
        <v>25</v>
      </c>
      <c r="G13" s="396"/>
      <c r="H13" s="251"/>
      <c r="I13" s="251"/>
      <c r="J13" s="407" t="s">
        <v>24</v>
      </c>
      <c r="K13" s="407"/>
      <c r="L13" s="259"/>
      <c r="M13" s="259"/>
      <c r="N13" s="396" t="s">
        <v>27</v>
      </c>
      <c r="O13" s="396"/>
      <c r="P13" s="397"/>
      <c r="Q13" s="257"/>
      <c r="R13" s="279"/>
      <c r="S13" s="251"/>
      <c r="T13" s="251" t="s">
        <v>23</v>
      </c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332"/>
      <c r="AF13" s="18"/>
      <c r="AG13" s="33"/>
      <c r="AH13" s="1"/>
      <c r="AI13" s="1"/>
      <c r="AJ13" s="1"/>
      <c r="AK13" s="1"/>
      <c r="AL13" s="1"/>
      <c r="AT13" s="1"/>
      <c r="AU13" s="1"/>
      <c r="AV13" s="1"/>
      <c r="AW13" s="1"/>
      <c r="AX13" s="1"/>
      <c r="AY13" s="1"/>
      <c r="AZ13" s="1"/>
      <c r="BA13" s="1"/>
    </row>
    <row r="14" spans="1:38" ht="15">
      <c r="A14" s="257"/>
      <c r="B14" s="411" t="s">
        <v>28</v>
      </c>
      <c r="C14" s="411"/>
      <c r="D14" s="47"/>
      <c r="E14" s="47"/>
      <c r="F14" s="415"/>
      <c r="G14" s="415"/>
      <c r="H14" s="251"/>
      <c r="I14" s="251"/>
      <c r="J14" s="416"/>
      <c r="K14" s="416"/>
      <c r="L14" s="251"/>
      <c r="M14" s="251"/>
      <c r="N14" s="366">
        <f>(F14*J14)</f>
        <v>0</v>
      </c>
      <c r="O14" s="366"/>
      <c r="P14" s="367"/>
      <c r="Q14" s="257"/>
      <c r="R14" s="279"/>
      <c r="S14" s="251"/>
      <c r="T14" s="258" t="s">
        <v>8</v>
      </c>
      <c r="U14" s="258"/>
      <c r="V14" s="251"/>
      <c r="W14" s="251"/>
      <c r="X14" s="251"/>
      <c r="Y14" s="251"/>
      <c r="Z14" s="251"/>
      <c r="AA14" s="251"/>
      <c r="AB14" s="251"/>
      <c r="AC14" s="251"/>
      <c r="AD14" s="251"/>
      <c r="AE14" s="334" t="e">
        <f>(SUM(AE13:AE13)*AE12)/AE11</f>
        <v>#DIV/0!</v>
      </c>
      <c r="AF14" s="42"/>
      <c r="AG14" s="18"/>
      <c r="AH14" s="1"/>
      <c r="AI14" s="1"/>
      <c r="AJ14" s="1"/>
      <c r="AK14" s="1"/>
      <c r="AL14" s="1"/>
    </row>
    <row r="15" spans="1:38" ht="15">
      <c r="A15" s="257"/>
      <c r="B15" s="411" t="s">
        <v>30</v>
      </c>
      <c r="C15" s="411"/>
      <c r="D15" s="47"/>
      <c r="E15" s="47"/>
      <c r="F15" s="415"/>
      <c r="G15" s="415"/>
      <c r="H15" s="251"/>
      <c r="I15" s="251"/>
      <c r="J15" s="416"/>
      <c r="K15" s="416"/>
      <c r="L15" s="251"/>
      <c r="M15" s="251"/>
      <c r="N15" s="366">
        <f>(F15*J15)</f>
        <v>0</v>
      </c>
      <c r="O15" s="366"/>
      <c r="P15" s="367"/>
      <c r="Q15" s="275"/>
      <c r="R15" s="276"/>
      <c r="S15" s="277" t="s">
        <v>29</v>
      </c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340"/>
      <c r="AF15" s="42"/>
      <c r="AG15" s="42"/>
      <c r="AH15" s="1"/>
      <c r="AI15" s="1"/>
      <c r="AJ15" s="1"/>
      <c r="AK15" s="1"/>
      <c r="AL15" s="1"/>
    </row>
    <row r="16" spans="1:38" ht="15">
      <c r="A16" s="257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383">
        <f>SUM(N14:P15)</f>
        <v>0</v>
      </c>
      <c r="O16" s="383"/>
      <c r="P16" s="384"/>
      <c r="Q16" s="257"/>
      <c r="R16" s="279"/>
      <c r="S16" s="251"/>
      <c r="T16" s="251" t="s">
        <v>31</v>
      </c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341"/>
      <c r="AF16" s="20"/>
      <c r="AG16" s="42"/>
      <c r="AH16" s="1"/>
      <c r="AI16" s="1"/>
      <c r="AJ16" s="1"/>
      <c r="AK16" s="1"/>
      <c r="AL16" s="1"/>
    </row>
    <row r="17" spans="1:38" ht="15">
      <c r="A17" s="47"/>
      <c r="B17" s="47"/>
      <c r="C17" s="47"/>
      <c r="D17" s="47">
        <v>1</v>
      </c>
      <c r="E17" s="47"/>
      <c r="F17" s="47"/>
      <c r="G17" s="47"/>
      <c r="H17" s="47"/>
      <c r="I17" s="260"/>
      <c r="J17" s="260"/>
      <c r="K17" s="260"/>
      <c r="L17" s="261"/>
      <c r="M17" s="261"/>
      <c r="N17" s="417"/>
      <c r="O17" s="417"/>
      <c r="P17" s="418"/>
      <c r="Q17" s="257"/>
      <c r="R17" s="279"/>
      <c r="S17" s="251"/>
      <c r="T17" s="251" t="s">
        <v>163</v>
      </c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342"/>
      <c r="AF17" s="24"/>
      <c r="AG17" s="20"/>
      <c r="AH17" s="1"/>
      <c r="AI17" s="1"/>
      <c r="AJ17" s="1"/>
      <c r="AK17" s="1"/>
      <c r="AL17" s="1"/>
    </row>
    <row r="18" spans="1:38" ht="15">
      <c r="A18" s="400" t="s">
        <v>33</v>
      </c>
      <c r="B18" s="401"/>
      <c r="C18" s="401"/>
      <c r="D18" s="401"/>
      <c r="E18" s="401"/>
      <c r="F18" s="401"/>
      <c r="G18" s="401"/>
      <c r="H18" s="401"/>
      <c r="I18" s="401"/>
      <c r="J18" s="401"/>
      <c r="K18" s="401"/>
      <c r="L18" s="401"/>
      <c r="M18" s="401"/>
      <c r="N18" s="401"/>
      <c r="O18" s="401"/>
      <c r="P18" s="402"/>
      <c r="Q18" s="275"/>
      <c r="R18" s="276"/>
      <c r="S18" s="277" t="s">
        <v>32</v>
      </c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343"/>
      <c r="AF18" s="51"/>
      <c r="AG18" s="24"/>
      <c r="AH18" s="1"/>
      <c r="AI18" s="1"/>
      <c r="AJ18" s="1"/>
      <c r="AK18" s="1"/>
      <c r="AL18" s="1"/>
    </row>
    <row r="19" spans="1:38" ht="15">
      <c r="A19" s="257"/>
      <c r="B19" s="251"/>
      <c r="C19" s="251" t="s">
        <v>35</v>
      </c>
      <c r="D19" s="251"/>
      <c r="E19" s="251"/>
      <c r="F19" s="251"/>
      <c r="G19" s="262"/>
      <c r="H19" s="262"/>
      <c r="I19" s="251"/>
      <c r="J19" s="263"/>
      <c r="K19" s="263"/>
      <c r="L19" s="263">
        <v>0.2</v>
      </c>
      <c r="M19" s="327">
        <f>IF(D$17=1,Valores!J74,0)</f>
        <v>0.2</v>
      </c>
      <c r="N19" s="393">
        <f>(N$16*M19)</f>
        <v>0</v>
      </c>
      <c r="O19" s="393"/>
      <c r="P19" s="394"/>
      <c r="Q19" s="257"/>
      <c r="R19" s="279"/>
      <c r="S19" s="282"/>
      <c r="T19" s="251" t="s">
        <v>34</v>
      </c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344" t="e">
        <f>SUM(AE17,AE14,AE9,AE5)</f>
        <v>#DIV/0!</v>
      </c>
      <c r="AF19" s="54"/>
      <c r="AG19" s="51"/>
      <c r="AH19" s="1"/>
      <c r="AI19" s="1"/>
      <c r="AJ19" s="1"/>
      <c r="AK19" s="1"/>
      <c r="AL19" s="1"/>
    </row>
    <row r="20" spans="1:38" ht="15">
      <c r="A20" s="257"/>
      <c r="B20" s="251"/>
      <c r="C20" s="251" t="s">
        <v>37</v>
      </c>
      <c r="D20" s="251"/>
      <c r="E20" s="251"/>
      <c r="F20" s="251"/>
      <c r="G20" s="262"/>
      <c r="H20" s="262"/>
      <c r="I20" s="251"/>
      <c r="J20" s="264"/>
      <c r="K20" s="264"/>
      <c r="L20" s="264">
        <v>0.015</v>
      </c>
      <c r="M20" s="327">
        <f>IF(D$17=1,Valores!J75,0)</f>
        <v>0.015</v>
      </c>
      <c r="N20" s="393">
        <f>(N$16*M20)</f>
        <v>0</v>
      </c>
      <c r="O20" s="393"/>
      <c r="P20" s="394"/>
      <c r="Q20" s="257"/>
      <c r="R20" s="279"/>
      <c r="S20" s="282"/>
      <c r="T20" s="251" t="s">
        <v>36</v>
      </c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345"/>
      <c r="AF20" s="58"/>
      <c r="AG20" s="54"/>
      <c r="AH20" s="1"/>
      <c r="AI20" s="1"/>
      <c r="AJ20" s="1"/>
      <c r="AK20" s="1"/>
      <c r="AL20" s="1"/>
    </row>
    <row r="21" spans="1:38" ht="15">
      <c r="A21" s="257"/>
      <c r="B21" s="251"/>
      <c r="C21" s="251" t="s">
        <v>39</v>
      </c>
      <c r="D21" s="251"/>
      <c r="E21" s="251"/>
      <c r="F21" s="251"/>
      <c r="G21" s="262"/>
      <c r="H21" s="262"/>
      <c r="I21" s="251"/>
      <c r="J21" s="264"/>
      <c r="K21" s="264"/>
      <c r="L21" s="264">
        <v>0.01</v>
      </c>
      <c r="M21" s="327">
        <f>IF(D$17=1,Valores!J76,0)</f>
        <v>0.01</v>
      </c>
      <c r="N21" s="393">
        <f aca="true" t="shared" si="0" ref="N20:N26">(N$16*M21)</f>
        <v>0</v>
      </c>
      <c r="O21" s="393"/>
      <c r="P21" s="394"/>
      <c r="Q21" s="257"/>
      <c r="R21" s="279"/>
      <c r="S21" s="282"/>
      <c r="T21" s="251" t="s">
        <v>38</v>
      </c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346"/>
      <c r="AF21" s="31"/>
      <c r="AG21" s="58"/>
      <c r="AH21" s="1"/>
      <c r="AI21" s="1"/>
      <c r="AJ21" s="1"/>
      <c r="AK21" s="1"/>
      <c r="AL21" s="1"/>
    </row>
    <row r="22" spans="1:38" ht="15">
      <c r="A22" s="257"/>
      <c r="B22" s="251"/>
      <c r="C22" s="251" t="s">
        <v>41</v>
      </c>
      <c r="D22" s="251"/>
      <c r="E22" s="251"/>
      <c r="F22" s="251"/>
      <c r="G22" s="262"/>
      <c r="H22" s="262"/>
      <c r="I22" s="251"/>
      <c r="J22" s="264"/>
      <c r="K22" s="264"/>
      <c r="L22" s="264">
        <v>0.002</v>
      </c>
      <c r="M22" s="327">
        <f>IF(D$17=1,Valores!J77,0)</f>
        <v>0.002</v>
      </c>
      <c r="N22" s="393">
        <f>(N$16*M22)</f>
        <v>0</v>
      </c>
      <c r="O22" s="393"/>
      <c r="P22" s="394"/>
      <c r="Q22" s="283" t="s">
        <v>40</v>
      </c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347" t="e">
        <f>(AE19*AE21)</f>
        <v>#DIV/0!</v>
      </c>
      <c r="AF22" s="59"/>
      <c r="AG22" s="31"/>
      <c r="AH22" s="1"/>
      <c r="AI22" s="1"/>
      <c r="AJ22" s="1"/>
      <c r="AK22" s="1"/>
      <c r="AL22" s="1"/>
    </row>
    <row r="23" spans="1:38" ht="15">
      <c r="A23" s="257"/>
      <c r="B23" s="251"/>
      <c r="C23" s="251" t="s">
        <v>43</v>
      </c>
      <c r="D23" s="251"/>
      <c r="E23" s="251"/>
      <c r="F23" s="251"/>
      <c r="G23" s="262"/>
      <c r="H23" s="262"/>
      <c r="I23" s="251"/>
      <c r="J23" s="264"/>
      <c r="K23" s="264"/>
      <c r="L23" s="264">
        <v>0.025</v>
      </c>
      <c r="M23" s="327">
        <f>IF(D$17=1,Valores!J78,0)</f>
        <v>0.025</v>
      </c>
      <c r="N23" s="393">
        <f>(N$16*M23)</f>
        <v>0</v>
      </c>
      <c r="O23" s="393"/>
      <c r="P23" s="394"/>
      <c r="Q23" s="284"/>
      <c r="R23" s="285"/>
      <c r="S23" s="286" t="s">
        <v>42</v>
      </c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348"/>
      <c r="AF23" s="63"/>
      <c r="AG23" s="59"/>
      <c r="AH23" s="1"/>
      <c r="AI23" s="1"/>
      <c r="AJ23" s="1"/>
      <c r="AK23" s="1"/>
      <c r="AL23" s="1"/>
    </row>
    <row r="24" spans="1:38" ht="15">
      <c r="A24" s="257"/>
      <c r="B24" s="251"/>
      <c r="C24" s="251" t="s">
        <v>45</v>
      </c>
      <c r="D24" s="251"/>
      <c r="E24" s="251"/>
      <c r="F24" s="251"/>
      <c r="G24" s="262"/>
      <c r="H24" s="262"/>
      <c r="I24" s="251"/>
      <c r="J24" s="264"/>
      <c r="K24" s="264"/>
      <c r="L24" s="264">
        <v>0.08</v>
      </c>
      <c r="M24" s="327">
        <v>0.08</v>
      </c>
      <c r="N24" s="393">
        <f t="shared" si="0"/>
        <v>0</v>
      </c>
      <c r="O24" s="393"/>
      <c r="P24" s="394"/>
      <c r="Q24" s="251"/>
      <c r="R24" s="279"/>
      <c r="S24" s="251"/>
      <c r="T24" s="287" t="s">
        <v>44</v>
      </c>
      <c r="U24" s="287"/>
      <c r="V24" s="287"/>
      <c r="W24" s="287"/>
      <c r="X24" s="287"/>
      <c r="Y24" s="287"/>
      <c r="Z24" s="287"/>
      <c r="AA24" s="251"/>
      <c r="AB24" s="251"/>
      <c r="AC24" s="251"/>
      <c r="AD24" s="251"/>
      <c r="AE24" s="349"/>
      <c r="AF24" s="66"/>
      <c r="AG24" s="63"/>
      <c r="AH24" s="1"/>
      <c r="AI24" s="1"/>
      <c r="AJ24" s="1"/>
      <c r="AK24" s="1"/>
      <c r="AL24" s="1"/>
    </row>
    <row r="25" spans="1:38" ht="15">
      <c r="A25" s="257"/>
      <c r="B25" s="251"/>
      <c r="C25" s="251" t="s">
        <v>47</v>
      </c>
      <c r="D25" s="251"/>
      <c r="E25" s="251"/>
      <c r="F25" s="251"/>
      <c r="G25" s="262"/>
      <c r="H25" s="262"/>
      <c r="I25" s="251"/>
      <c r="J25" s="264"/>
      <c r="K25" s="264"/>
      <c r="L25" s="264">
        <v>0.03</v>
      </c>
      <c r="M25" s="327">
        <f>IF(D$17=1,Valores!J80,0)</f>
        <v>0.03</v>
      </c>
      <c r="N25" s="393">
        <f>(N$16*M25)</f>
        <v>0</v>
      </c>
      <c r="O25" s="393"/>
      <c r="P25" s="394"/>
      <c r="Q25" s="251"/>
      <c r="R25" s="279"/>
      <c r="S25" s="251"/>
      <c r="T25" s="287" t="s">
        <v>46</v>
      </c>
      <c r="U25" s="287"/>
      <c r="V25" s="287"/>
      <c r="W25" s="287"/>
      <c r="X25" s="287"/>
      <c r="Y25" s="287"/>
      <c r="Z25" s="287"/>
      <c r="AA25" s="251"/>
      <c r="AB25" s="251"/>
      <c r="AC25" s="251"/>
      <c r="AD25" s="251"/>
      <c r="AE25" s="350"/>
      <c r="AF25" s="66"/>
      <c r="AG25" s="66"/>
      <c r="AH25" s="1"/>
      <c r="AI25" s="1"/>
      <c r="AJ25" s="1"/>
      <c r="AK25" s="1"/>
      <c r="AL25" s="1"/>
    </row>
    <row r="26" spans="1:38" ht="16.5" thickBot="1">
      <c r="A26" s="257"/>
      <c r="B26" s="251"/>
      <c r="C26" s="251" t="s">
        <v>48</v>
      </c>
      <c r="D26" s="251"/>
      <c r="E26" s="251"/>
      <c r="F26" s="251"/>
      <c r="G26" s="262"/>
      <c r="H26" s="262"/>
      <c r="I26" s="251"/>
      <c r="J26" s="264"/>
      <c r="K26" s="264"/>
      <c r="L26" s="264">
        <v>0.006</v>
      </c>
      <c r="M26" s="327">
        <f>IF(D$17=1,Valores!J81,0)</f>
        <v>0.006</v>
      </c>
      <c r="N26" s="393">
        <f t="shared" si="0"/>
        <v>0</v>
      </c>
      <c r="O26" s="393"/>
      <c r="P26" s="394"/>
      <c r="Q26" s="251"/>
      <c r="R26" s="279"/>
      <c r="S26" s="251"/>
      <c r="T26" s="288" t="s">
        <v>8</v>
      </c>
      <c r="U26" s="287"/>
      <c r="V26" s="287"/>
      <c r="W26" s="287"/>
      <c r="X26" s="287"/>
      <c r="Y26" s="287"/>
      <c r="Z26" s="287"/>
      <c r="AA26" s="251"/>
      <c r="AB26" s="251"/>
      <c r="AC26" s="251"/>
      <c r="AD26" s="251"/>
      <c r="AE26" s="351">
        <f>(AE25*AE24)</f>
        <v>0</v>
      </c>
      <c r="AF26" s="70"/>
      <c r="AG26" s="66"/>
      <c r="AH26" s="1"/>
      <c r="AI26" s="1"/>
      <c r="AJ26" s="1"/>
      <c r="AK26" s="1"/>
      <c r="AL26" s="1"/>
    </row>
    <row r="27" spans="1:38" ht="16.5" thickBot="1">
      <c r="A27" s="257"/>
      <c r="B27" s="251"/>
      <c r="C27" s="265" t="s">
        <v>49</v>
      </c>
      <c r="D27" s="265"/>
      <c r="E27" s="265"/>
      <c r="F27" s="265"/>
      <c r="G27" s="262"/>
      <c r="H27" s="262"/>
      <c r="I27" s="251"/>
      <c r="J27" s="262"/>
      <c r="K27" s="266"/>
      <c r="L27" s="266"/>
      <c r="M27" s="328">
        <f>SUM(M19:M26)</f>
        <v>0.3680000000000001</v>
      </c>
      <c r="N27" s="398">
        <f>SUM(N19:P26)</f>
        <v>0</v>
      </c>
      <c r="O27" s="398"/>
      <c r="P27" s="399"/>
      <c r="Q27" s="289"/>
      <c r="R27" s="290"/>
      <c r="S27" s="274" t="s">
        <v>50</v>
      </c>
      <c r="T27" s="274"/>
      <c r="U27" s="274"/>
      <c r="V27" s="274"/>
      <c r="W27" s="274"/>
      <c r="X27" s="274"/>
      <c r="Y27" s="291"/>
      <c r="Z27" s="291"/>
      <c r="AA27" s="291"/>
      <c r="AB27" s="291"/>
      <c r="AC27" s="291"/>
      <c r="AD27" s="291"/>
      <c r="AE27" s="352" t="e">
        <f>SUM(N58,AE22,AE26)</f>
        <v>#DIV/0!</v>
      </c>
      <c r="AF27" s="59"/>
      <c r="AG27" s="70"/>
      <c r="AH27" s="1"/>
      <c r="AI27" s="1"/>
      <c r="AJ27" s="1"/>
      <c r="AK27" s="1"/>
      <c r="AL27" s="1"/>
    </row>
    <row r="28" spans="1:38" ht="15">
      <c r="A28" s="395" t="s">
        <v>51</v>
      </c>
      <c r="B28" s="396"/>
      <c r="C28" s="396"/>
      <c r="D28" s="396"/>
      <c r="E28" s="396"/>
      <c r="F28" s="396"/>
      <c r="G28" s="396"/>
      <c r="H28" s="396"/>
      <c r="I28" s="396"/>
      <c r="J28" s="396"/>
      <c r="K28" s="396"/>
      <c r="L28" s="396"/>
      <c r="M28" s="396"/>
      <c r="N28" s="396"/>
      <c r="O28" s="396"/>
      <c r="P28" s="397"/>
      <c r="Q28" s="292"/>
      <c r="R28" s="47"/>
      <c r="S28" s="277" t="s">
        <v>52</v>
      </c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4"/>
      <c r="AE28" s="353"/>
      <c r="AF28" s="59"/>
      <c r="AG28" s="59"/>
      <c r="AH28" s="1"/>
      <c r="AI28" s="1"/>
      <c r="AJ28" s="1"/>
      <c r="AK28" s="1"/>
      <c r="AL28" s="1"/>
    </row>
    <row r="29" spans="1:38" ht="15">
      <c r="A29" s="257"/>
      <c r="B29" s="251"/>
      <c r="C29" s="267" t="s">
        <v>53</v>
      </c>
      <c r="D29" s="267"/>
      <c r="E29" s="267"/>
      <c r="F29" s="267"/>
      <c r="G29" s="262"/>
      <c r="H29" s="262"/>
      <c r="I29" s="251"/>
      <c r="J29" s="47"/>
      <c r="K29" s="268"/>
      <c r="L29" s="268"/>
      <c r="M29" s="329">
        <v>0.1111</v>
      </c>
      <c r="N29" s="393">
        <f aca="true" t="shared" si="1" ref="N29:N36">(N$16*M29)</f>
        <v>0</v>
      </c>
      <c r="O29" s="393"/>
      <c r="P29" s="394"/>
      <c r="Q29" s="251"/>
      <c r="R29" s="251" t="s">
        <v>54</v>
      </c>
      <c r="S29" s="251" t="s">
        <v>54</v>
      </c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62"/>
      <c r="AE29" s="354" t="e">
        <f>AE27</f>
        <v>#DIV/0!</v>
      </c>
      <c r="AF29" s="82"/>
      <c r="AG29" s="59"/>
      <c r="AH29" s="1"/>
      <c r="AI29" s="1"/>
      <c r="AJ29" s="1"/>
      <c r="AK29" s="1"/>
      <c r="AL29" s="1"/>
    </row>
    <row r="30" spans="1:38" ht="15">
      <c r="A30" s="257"/>
      <c r="B30" s="251"/>
      <c r="C30" s="267" t="s">
        <v>55</v>
      </c>
      <c r="D30" s="267"/>
      <c r="E30" s="267"/>
      <c r="F30" s="267"/>
      <c r="G30" s="262"/>
      <c r="H30" s="262"/>
      <c r="I30" s="251"/>
      <c r="J30" s="269"/>
      <c r="K30" s="264"/>
      <c r="L30" s="264"/>
      <c r="M30" s="327">
        <v>0.0194</v>
      </c>
      <c r="N30" s="393">
        <f>(N$16*M30)</f>
        <v>0</v>
      </c>
      <c r="O30" s="393"/>
      <c r="P30" s="394"/>
      <c r="Q30" s="251"/>
      <c r="R30" s="251" t="s">
        <v>56</v>
      </c>
      <c r="S30" s="251" t="s">
        <v>56</v>
      </c>
      <c r="T30" s="251"/>
      <c r="U30" s="251"/>
      <c r="V30" s="251"/>
      <c r="W30" s="251"/>
      <c r="X30" s="251"/>
      <c r="Y30" s="251"/>
      <c r="Z30" s="251"/>
      <c r="AA30" s="392"/>
      <c r="AB30" s="392"/>
      <c r="AC30" s="392"/>
      <c r="AD30" s="262"/>
      <c r="AE30" s="355" t="e">
        <f>(AE29*AA30)</f>
        <v>#DIV/0!</v>
      </c>
      <c r="AF30" s="59"/>
      <c r="AG30" s="82"/>
      <c r="AH30" s="1"/>
      <c r="AI30" s="1"/>
      <c r="AJ30" s="1"/>
      <c r="AK30" s="1"/>
      <c r="AL30" s="1"/>
    </row>
    <row r="31" spans="1:38" ht="15">
      <c r="A31" s="257"/>
      <c r="B31" s="251"/>
      <c r="C31" s="267" t="s">
        <v>57</v>
      </c>
      <c r="D31" s="267"/>
      <c r="E31" s="267"/>
      <c r="F31" s="267"/>
      <c r="G31" s="262"/>
      <c r="H31" s="262"/>
      <c r="I31" s="251"/>
      <c r="J31" s="269"/>
      <c r="K31" s="264"/>
      <c r="L31" s="264"/>
      <c r="M31" s="327">
        <v>0.0139</v>
      </c>
      <c r="N31" s="393">
        <f t="shared" si="1"/>
        <v>0</v>
      </c>
      <c r="O31" s="393"/>
      <c r="P31" s="394"/>
      <c r="Q31" s="251"/>
      <c r="R31" s="258" t="s">
        <v>8</v>
      </c>
      <c r="S31" s="258" t="s">
        <v>8</v>
      </c>
      <c r="T31" s="251"/>
      <c r="U31" s="251"/>
      <c r="V31" s="251"/>
      <c r="W31" s="251"/>
      <c r="X31" s="251"/>
      <c r="Y31" s="251"/>
      <c r="Z31" s="251"/>
      <c r="AA31" s="251"/>
      <c r="AB31" s="263"/>
      <c r="AC31" s="264"/>
      <c r="AD31" s="262"/>
      <c r="AE31" s="354" t="e">
        <f>SUM(AE29:AE30)</f>
        <v>#DIV/0!</v>
      </c>
      <c r="AF31" s="87"/>
      <c r="AG31" s="59"/>
      <c r="AH31" s="1"/>
      <c r="AI31" s="1"/>
      <c r="AJ31" s="1"/>
      <c r="AK31" s="1"/>
      <c r="AL31" s="1"/>
    </row>
    <row r="32" spans="1:38" ht="15">
      <c r="A32" s="257"/>
      <c r="B32" s="251"/>
      <c r="C32" s="267" t="s">
        <v>58</v>
      </c>
      <c r="D32" s="267"/>
      <c r="E32" s="267"/>
      <c r="F32" s="267"/>
      <c r="G32" s="262"/>
      <c r="H32" s="262"/>
      <c r="I32" s="251"/>
      <c r="J32" s="269"/>
      <c r="K32" s="264"/>
      <c r="L32" s="264"/>
      <c r="M32" s="327">
        <v>0.0033</v>
      </c>
      <c r="N32" s="393">
        <f t="shared" si="1"/>
        <v>0</v>
      </c>
      <c r="O32" s="393"/>
      <c r="P32" s="394"/>
      <c r="Q32" s="292"/>
      <c r="R32" s="47"/>
      <c r="S32" s="277" t="s">
        <v>59</v>
      </c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95"/>
      <c r="AE32" s="343"/>
      <c r="AF32" s="87"/>
      <c r="AG32" s="87"/>
      <c r="AH32" s="1"/>
      <c r="AI32" s="1"/>
      <c r="AJ32" s="1"/>
      <c r="AK32" s="1"/>
      <c r="AL32" s="1"/>
    </row>
    <row r="33" spans="1:38" ht="15">
      <c r="A33" s="257"/>
      <c r="B33" s="251"/>
      <c r="C33" s="267" t="s">
        <v>60</v>
      </c>
      <c r="D33" s="267"/>
      <c r="E33" s="267"/>
      <c r="F33" s="267"/>
      <c r="G33" s="262"/>
      <c r="H33" s="262"/>
      <c r="I33" s="251"/>
      <c r="J33" s="269"/>
      <c r="K33" s="264"/>
      <c r="L33" s="264"/>
      <c r="M33" s="327">
        <v>0.0027</v>
      </c>
      <c r="N33" s="393">
        <f t="shared" si="1"/>
        <v>0</v>
      </c>
      <c r="O33" s="393"/>
      <c r="P33" s="394"/>
      <c r="Q33" s="251"/>
      <c r="R33" s="251" t="s">
        <v>61</v>
      </c>
      <c r="S33" s="251" t="s">
        <v>61</v>
      </c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96"/>
      <c r="AE33" s="356" t="e">
        <f>AE31</f>
        <v>#DIV/0!</v>
      </c>
      <c r="AF33" s="87"/>
      <c r="AG33" s="87"/>
      <c r="AH33" s="1"/>
      <c r="AI33" s="1"/>
      <c r="AJ33" s="1"/>
      <c r="AK33" s="1"/>
      <c r="AL33" s="1"/>
    </row>
    <row r="34" spans="1:38" ht="15">
      <c r="A34" s="257"/>
      <c r="B34" s="251"/>
      <c r="C34" s="270" t="s">
        <v>62</v>
      </c>
      <c r="D34" s="270"/>
      <c r="E34" s="270"/>
      <c r="F34" s="270"/>
      <c r="G34" s="262"/>
      <c r="H34" s="262"/>
      <c r="I34" s="251"/>
      <c r="J34" s="269"/>
      <c r="K34" s="271"/>
      <c r="L34" s="271"/>
      <c r="M34" s="330">
        <v>0.0007</v>
      </c>
      <c r="N34" s="393">
        <f t="shared" si="1"/>
        <v>0</v>
      </c>
      <c r="O34" s="393"/>
      <c r="P34" s="394"/>
      <c r="Q34" s="251"/>
      <c r="R34" s="251" t="s">
        <v>63</v>
      </c>
      <c r="S34" s="251" t="s">
        <v>63</v>
      </c>
      <c r="T34" s="251"/>
      <c r="U34" s="251"/>
      <c r="V34" s="251"/>
      <c r="W34" s="251"/>
      <c r="X34" s="251"/>
      <c r="Y34" s="251"/>
      <c r="Z34" s="251"/>
      <c r="AA34" s="392"/>
      <c r="AB34" s="392"/>
      <c r="AC34" s="392"/>
      <c r="AD34" s="297"/>
      <c r="AE34" s="355" t="e">
        <f>(AE33*AA34)</f>
        <v>#DIV/0!</v>
      </c>
      <c r="AF34" s="87"/>
      <c r="AG34" s="87"/>
      <c r="AH34" s="1"/>
      <c r="AI34" s="1"/>
      <c r="AJ34" s="1"/>
      <c r="AK34" s="1"/>
      <c r="AL34" s="1"/>
    </row>
    <row r="35" spans="1:38" ht="15">
      <c r="A35" s="257"/>
      <c r="B35" s="251"/>
      <c r="C35" s="267" t="s">
        <v>64</v>
      </c>
      <c r="D35" s="267"/>
      <c r="E35" s="267"/>
      <c r="F35" s="267"/>
      <c r="G35" s="262"/>
      <c r="H35" s="262"/>
      <c r="I35" s="251"/>
      <c r="J35" s="269"/>
      <c r="K35" s="264"/>
      <c r="L35" s="264"/>
      <c r="M35" s="327">
        <v>0.0002</v>
      </c>
      <c r="N35" s="393">
        <f t="shared" si="1"/>
        <v>0</v>
      </c>
      <c r="O35" s="393"/>
      <c r="P35" s="394"/>
      <c r="Q35" s="251"/>
      <c r="R35" s="258" t="s">
        <v>8</v>
      </c>
      <c r="S35" s="258" t="s">
        <v>8</v>
      </c>
      <c r="T35" s="258"/>
      <c r="U35" s="251"/>
      <c r="V35" s="251"/>
      <c r="W35" s="251"/>
      <c r="X35" s="251"/>
      <c r="Y35" s="251"/>
      <c r="Z35" s="251"/>
      <c r="AA35" s="251"/>
      <c r="AB35" s="251"/>
      <c r="AC35" s="251"/>
      <c r="AD35" s="298"/>
      <c r="AE35" s="354" t="e">
        <f>SUM(AE33:AE34)</f>
        <v>#DIV/0!</v>
      </c>
      <c r="AF35" s="87"/>
      <c r="AG35" s="87"/>
      <c r="AH35" s="1"/>
      <c r="AI35" s="1"/>
      <c r="AJ35" s="1"/>
      <c r="AK35" s="1"/>
      <c r="AL35" s="1"/>
    </row>
    <row r="36" spans="1:38" ht="15">
      <c r="A36" s="257"/>
      <c r="B36" s="251"/>
      <c r="C36" s="267" t="s">
        <v>65</v>
      </c>
      <c r="D36" s="267"/>
      <c r="E36" s="267"/>
      <c r="F36" s="267"/>
      <c r="G36" s="262"/>
      <c r="H36" s="262"/>
      <c r="I36" s="251"/>
      <c r="J36" s="269"/>
      <c r="K36" s="268"/>
      <c r="L36" s="268"/>
      <c r="M36" s="329">
        <v>0.0833333333333333</v>
      </c>
      <c r="N36" s="393">
        <f t="shared" si="1"/>
        <v>0</v>
      </c>
      <c r="O36" s="393"/>
      <c r="P36" s="394"/>
      <c r="Q36" s="292"/>
      <c r="R36" s="47"/>
      <c r="S36" s="277" t="s">
        <v>66</v>
      </c>
      <c r="T36" s="273"/>
      <c r="U36" s="273"/>
      <c r="V36" s="273"/>
      <c r="W36" s="273"/>
      <c r="X36" s="273"/>
      <c r="Y36" s="273"/>
      <c r="Z36" s="273"/>
      <c r="AA36" s="273"/>
      <c r="AB36" s="273"/>
      <c r="AC36" s="299"/>
      <c r="AD36" s="300"/>
      <c r="AE36" s="357"/>
      <c r="AF36" s="87"/>
      <c r="AG36" s="87"/>
      <c r="AH36" s="1"/>
      <c r="AI36" s="1"/>
      <c r="AJ36" s="1"/>
      <c r="AK36" s="1"/>
      <c r="AL36" s="1"/>
    </row>
    <row r="37" spans="1:38" ht="15">
      <c r="A37" s="257"/>
      <c r="B37" s="251"/>
      <c r="C37" s="265" t="s">
        <v>67</v>
      </c>
      <c r="D37" s="251"/>
      <c r="E37" s="251"/>
      <c r="F37" s="251"/>
      <c r="G37" s="262"/>
      <c r="H37" s="262"/>
      <c r="I37" s="251"/>
      <c r="J37" s="47"/>
      <c r="K37" s="266"/>
      <c r="L37" s="266"/>
      <c r="M37" s="328">
        <f>SUM(J29:M36)</f>
        <v>0.2346333333333333</v>
      </c>
      <c r="N37" s="398">
        <f>SUM(N29:P36)</f>
        <v>0</v>
      </c>
      <c r="O37" s="398"/>
      <c r="P37" s="399"/>
      <c r="Q37" s="282"/>
      <c r="R37" s="251" t="s">
        <v>68</v>
      </c>
      <c r="S37" s="251" t="s">
        <v>69</v>
      </c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64"/>
      <c r="AE37" s="354" t="e">
        <f>AE35</f>
        <v>#DIV/0!</v>
      </c>
      <c r="AF37" s="59"/>
      <c r="AG37" s="87"/>
      <c r="AH37" s="1"/>
      <c r="AI37" s="1"/>
      <c r="AJ37" s="1"/>
      <c r="AK37" s="1"/>
      <c r="AL37" s="1"/>
    </row>
    <row r="38" spans="1:38" ht="15">
      <c r="A38" s="395" t="s">
        <v>70</v>
      </c>
      <c r="B38" s="396"/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7"/>
      <c r="Q38" s="282"/>
      <c r="R38" s="251" t="s">
        <v>71</v>
      </c>
      <c r="S38" s="251" t="s">
        <v>71</v>
      </c>
      <c r="T38" s="251"/>
      <c r="U38" s="251"/>
      <c r="V38" s="251"/>
      <c r="W38" s="251"/>
      <c r="X38" s="251"/>
      <c r="Y38" s="251"/>
      <c r="Z38" s="251"/>
      <c r="AA38" s="387"/>
      <c r="AB38" s="387"/>
      <c r="AC38" s="387"/>
      <c r="AD38" s="264"/>
      <c r="AE38" s="358" t="e">
        <f>(AE$37*AA38)</f>
        <v>#DIV/0!</v>
      </c>
      <c r="AF38" s="98"/>
      <c r="AG38" s="59"/>
      <c r="AH38" s="1"/>
      <c r="AI38" s="1"/>
      <c r="AJ38" s="1"/>
      <c r="AK38" s="1"/>
      <c r="AL38" s="1"/>
    </row>
    <row r="39" spans="1:38" ht="15">
      <c r="A39" s="257"/>
      <c r="B39" s="251"/>
      <c r="C39" s="267" t="s">
        <v>72</v>
      </c>
      <c r="D39" s="267"/>
      <c r="E39" s="267"/>
      <c r="F39" s="267"/>
      <c r="G39" s="262"/>
      <c r="H39" s="262"/>
      <c r="I39" s="251"/>
      <c r="J39" s="251"/>
      <c r="K39" s="272"/>
      <c r="L39" s="329"/>
      <c r="M39" s="329">
        <v>0.0042</v>
      </c>
      <c r="N39" s="388">
        <f aca="true" t="shared" si="2" ref="N39:N45">(N$16*M39)</f>
        <v>0</v>
      </c>
      <c r="O39" s="388"/>
      <c r="P39" s="389"/>
      <c r="Q39" s="282"/>
      <c r="R39" s="251" t="s">
        <v>73</v>
      </c>
      <c r="S39" s="251" t="s">
        <v>73</v>
      </c>
      <c r="T39" s="251"/>
      <c r="U39" s="251"/>
      <c r="V39" s="251"/>
      <c r="W39" s="251"/>
      <c r="X39" s="251"/>
      <c r="Y39" s="251"/>
      <c r="Z39" s="251"/>
      <c r="AA39" s="387"/>
      <c r="AB39" s="387"/>
      <c r="AC39" s="387"/>
      <c r="AD39" s="264"/>
      <c r="AE39" s="358" t="e">
        <f>(AE$37*AA39)</f>
        <v>#DIV/0!</v>
      </c>
      <c r="AF39" s="1"/>
      <c r="AG39" s="98"/>
      <c r="AH39" s="1"/>
      <c r="AI39" s="1"/>
      <c r="AJ39" s="1"/>
      <c r="AK39" s="1"/>
      <c r="AL39" s="1"/>
    </row>
    <row r="40" spans="1:38" ht="15">
      <c r="A40" s="257"/>
      <c r="B40" s="251"/>
      <c r="C40" s="267" t="s">
        <v>74</v>
      </c>
      <c r="D40" s="267"/>
      <c r="E40" s="267"/>
      <c r="F40" s="267"/>
      <c r="G40" s="262"/>
      <c r="H40" s="262"/>
      <c r="I40" s="251"/>
      <c r="J40" s="251"/>
      <c r="K40" s="272"/>
      <c r="L40" s="329"/>
      <c r="M40" s="329">
        <v>0.0016</v>
      </c>
      <c r="N40" s="388">
        <f t="shared" si="2"/>
        <v>0</v>
      </c>
      <c r="O40" s="388"/>
      <c r="P40" s="389"/>
      <c r="Q40" s="251"/>
      <c r="R40" s="251" t="s">
        <v>75</v>
      </c>
      <c r="S40" s="251" t="s">
        <v>75</v>
      </c>
      <c r="T40" s="251"/>
      <c r="U40" s="251"/>
      <c r="V40" s="251"/>
      <c r="W40" s="251"/>
      <c r="X40" s="251"/>
      <c r="Y40" s="251"/>
      <c r="Z40" s="251"/>
      <c r="AA40" s="387"/>
      <c r="AB40" s="387"/>
      <c r="AC40" s="387"/>
      <c r="AD40" s="268"/>
      <c r="AE40" s="358" t="e">
        <f>(AE$37*AA40)</f>
        <v>#DIV/0!</v>
      </c>
      <c r="AF40" s="101"/>
      <c r="AG40" s="1"/>
      <c r="AH40" s="1"/>
      <c r="AI40" s="1"/>
      <c r="AJ40" s="1"/>
      <c r="AK40" s="1"/>
      <c r="AL40" s="1"/>
    </row>
    <row r="41" spans="1:38" ht="15">
      <c r="A41" s="257"/>
      <c r="B41" s="251"/>
      <c r="C41" s="267" t="s">
        <v>76</v>
      </c>
      <c r="D41" s="267"/>
      <c r="E41" s="267"/>
      <c r="F41" s="267"/>
      <c r="G41" s="262"/>
      <c r="H41" s="262"/>
      <c r="I41" s="251"/>
      <c r="J41" s="251"/>
      <c r="K41" s="272"/>
      <c r="L41" s="329"/>
      <c r="M41" s="329">
        <v>0.0003</v>
      </c>
      <c r="N41" s="388">
        <f>(N$16*M41)</f>
        <v>0</v>
      </c>
      <c r="O41" s="388"/>
      <c r="P41" s="389"/>
      <c r="Q41" s="251"/>
      <c r="R41" s="251"/>
      <c r="S41" s="251" t="s">
        <v>77</v>
      </c>
      <c r="T41" s="251"/>
      <c r="U41" s="251"/>
      <c r="V41" s="251"/>
      <c r="W41" s="251"/>
      <c r="X41" s="251"/>
      <c r="Y41" s="251"/>
      <c r="Z41" s="251"/>
      <c r="AA41" s="390"/>
      <c r="AB41" s="390"/>
      <c r="AC41" s="390"/>
      <c r="AD41" s="268"/>
      <c r="AE41" s="358" t="e">
        <f>(AE$37*AA41)</f>
        <v>#DIV/0!</v>
      </c>
      <c r="AF41" s="102"/>
      <c r="AG41" s="101"/>
      <c r="AH41" s="1"/>
      <c r="AI41" s="1"/>
      <c r="AJ41" s="1"/>
      <c r="AK41" s="1"/>
      <c r="AL41" s="1"/>
    </row>
    <row r="42" spans="1:38" ht="15">
      <c r="A42" s="257"/>
      <c r="B42" s="251"/>
      <c r="C42" s="267" t="s">
        <v>78</v>
      </c>
      <c r="D42" s="267"/>
      <c r="E42" s="267"/>
      <c r="F42" s="267"/>
      <c r="G42" s="262"/>
      <c r="H42" s="262"/>
      <c r="I42" s="251"/>
      <c r="J42" s="251"/>
      <c r="K42" s="272"/>
      <c r="L42" s="329"/>
      <c r="M42" s="329">
        <v>0.032</v>
      </c>
      <c r="N42" s="388">
        <f t="shared" si="2"/>
        <v>0</v>
      </c>
      <c r="O42" s="388"/>
      <c r="P42" s="389"/>
      <c r="Q42" s="251"/>
      <c r="R42" s="258" t="s">
        <v>79</v>
      </c>
      <c r="S42" s="258" t="s">
        <v>80</v>
      </c>
      <c r="T42" s="258"/>
      <c r="U42" s="258"/>
      <c r="V42" s="251"/>
      <c r="W42" s="251"/>
      <c r="X42" s="251"/>
      <c r="Y42" s="251"/>
      <c r="Z42" s="251"/>
      <c r="AA42" s="391">
        <f>SUM(AA38:AC41)</f>
        <v>0</v>
      </c>
      <c r="AB42" s="391"/>
      <c r="AC42" s="391"/>
      <c r="AD42" s="266"/>
      <c r="AE42" s="359" t="e">
        <f>SUM(AE38:AE41)</f>
        <v>#DIV/0!</v>
      </c>
      <c r="AF42" s="102"/>
      <c r="AG42" s="102"/>
      <c r="AH42" s="1"/>
      <c r="AI42" s="1"/>
      <c r="AJ42" s="1"/>
      <c r="AK42" s="1"/>
      <c r="AL42" s="1"/>
    </row>
    <row r="43" spans="1:38" ht="15.75" thickBot="1">
      <c r="A43" s="257"/>
      <c r="B43" s="251"/>
      <c r="C43" s="267" t="s">
        <v>81</v>
      </c>
      <c r="D43" s="267"/>
      <c r="E43" s="267"/>
      <c r="F43" s="267"/>
      <c r="G43" s="262"/>
      <c r="H43" s="262"/>
      <c r="I43" s="251"/>
      <c r="J43" s="251"/>
      <c r="K43" s="272"/>
      <c r="L43" s="329"/>
      <c r="M43" s="329">
        <v>0.0004</v>
      </c>
      <c r="N43" s="388">
        <f t="shared" si="2"/>
        <v>0</v>
      </c>
      <c r="O43" s="388"/>
      <c r="P43" s="389"/>
      <c r="Q43" s="301"/>
      <c r="R43" s="30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360"/>
      <c r="AF43" s="102"/>
      <c r="AG43" s="102"/>
      <c r="AH43" s="1"/>
      <c r="AI43" s="1"/>
      <c r="AJ43" s="1"/>
      <c r="AK43" s="1"/>
      <c r="AL43" s="1"/>
    </row>
    <row r="44" spans="1:38" ht="15.75" thickBot="1">
      <c r="A44" s="257"/>
      <c r="B44" s="251"/>
      <c r="C44" s="267" t="s">
        <v>82</v>
      </c>
      <c r="D44" s="267"/>
      <c r="E44" s="267"/>
      <c r="F44" s="267"/>
      <c r="G44" s="262"/>
      <c r="H44" s="262"/>
      <c r="I44" s="251"/>
      <c r="J44" s="251"/>
      <c r="K44" s="272"/>
      <c r="L44" s="329"/>
      <c r="M44" s="329">
        <v>0.0002</v>
      </c>
      <c r="N44" s="388">
        <f t="shared" si="2"/>
        <v>0</v>
      </c>
      <c r="O44" s="388"/>
      <c r="P44" s="389"/>
      <c r="Q44" s="291"/>
      <c r="R44" s="291"/>
      <c r="S44" s="291"/>
      <c r="T44" s="302" t="s">
        <v>83</v>
      </c>
      <c r="U44" s="302"/>
      <c r="V44" s="302"/>
      <c r="W44" s="291"/>
      <c r="X44" s="291"/>
      <c r="Y44" s="291"/>
      <c r="Z44" s="291"/>
      <c r="AA44" s="291"/>
      <c r="AB44" s="291"/>
      <c r="AC44" s="291"/>
      <c r="AD44" s="291"/>
      <c r="AE44" s="352" t="e">
        <f>SUM(AE37,AE42)</f>
        <v>#DIV/0!</v>
      </c>
      <c r="AF44" s="102"/>
      <c r="AG44" s="102"/>
      <c r="AH44" s="1"/>
      <c r="AI44" s="1"/>
      <c r="AJ44" s="1"/>
      <c r="AK44" s="1"/>
      <c r="AL44" s="1"/>
    </row>
    <row r="45" spans="1:38" ht="15.75" thickBot="1">
      <c r="A45" s="257"/>
      <c r="B45" s="251"/>
      <c r="C45" s="267" t="s">
        <v>84</v>
      </c>
      <c r="D45" s="267"/>
      <c r="E45" s="267"/>
      <c r="F45" s="267"/>
      <c r="G45" s="262"/>
      <c r="H45" s="262"/>
      <c r="I45" s="251"/>
      <c r="J45" s="251"/>
      <c r="K45" s="251"/>
      <c r="L45" s="331">
        <v>0.0042</v>
      </c>
      <c r="M45" s="329">
        <f>IF(D17=1,'[1]Valores'!J102,0)</f>
        <v>0.0887</v>
      </c>
      <c r="N45" s="388">
        <f t="shared" si="2"/>
        <v>0</v>
      </c>
      <c r="O45" s="388"/>
      <c r="P45" s="389"/>
      <c r="Q45" s="225"/>
      <c r="R45" s="225"/>
      <c r="S45" s="226"/>
      <c r="T45" s="227" t="s">
        <v>170</v>
      </c>
      <c r="U45" s="227"/>
      <c r="V45" s="227"/>
      <c r="W45" s="225"/>
      <c r="X45" s="225"/>
      <c r="Y45" s="225"/>
      <c r="Z45" s="225"/>
      <c r="AA45" s="225"/>
      <c r="AB45" s="225"/>
      <c r="AC45" s="225"/>
      <c r="AD45" s="225"/>
      <c r="AE45" s="361" t="e">
        <f>(AE44/103)</f>
        <v>#DIV/0!</v>
      </c>
      <c r="AF45" s="102"/>
      <c r="AG45" s="102"/>
      <c r="AH45" s="1"/>
      <c r="AI45" s="1"/>
      <c r="AJ45" s="1"/>
      <c r="AK45" s="1"/>
      <c r="AL45" s="1"/>
    </row>
    <row r="46" spans="1:38" ht="15">
      <c r="A46" s="257"/>
      <c r="B46" s="251"/>
      <c r="C46" s="265" t="s">
        <v>85</v>
      </c>
      <c r="D46" s="251"/>
      <c r="E46" s="251"/>
      <c r="F46" s="251"/>
      <c r="G46" s="262"/>
      <c r="H46" s="262"/>
      <c r="I46" s="251"/>
      <c r="J46" s="251"/>
      <c r="K46" s="251"/>
      <c r="L46" s="380">
        <f>SUM(M39:M45)</f>
        <v>0.1274</v>
      </c>
      <c r="M46" s="380"/>
      <c r="N46" s="381">
        <f>SUM(N39:P45)</f>
        <v>0</v>
      </c>
      <c r="O46" s="381"/>
      <c r="P46" s="382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2"/>
      <c r="AG46" s="102"/>
      <c r="AH46" s="1"/>
      <c r="AI46" s="1"/>
      <c r="AJ46" s="1"/>
      <c r="AK46" s="1"/>
      <c r="AL46" s="1"/>
    </row>
    <row r="47" spans="1:38" ht="15">
      <c r="A47" s="257"/>
      <c r="B47" s="251"/>
      <c r="C47" s="265" t="s">
        <v>86</v>
      </c>
      <c r="D47" s="251"/>
      <c r="E47" s="251"/>
      <c r="F47" s="251"/>
      <c r="G47" s="262"/>
      <c r="H47" s="262"/>
      <c r="I47" s="251"/>
      <c r="J47" s="251"/>
      <c r="K47" s="251"/>
      <c r="L47" s="380">
        <f>SUM(M27,M37,L46)</f>
        <v>0.7300333333333333</v>
      </c>
      <c r="M47" s="380"/>
      <c r="N47" s="383">
        <f>SUM(N27,N37,N46)</f>
        <v>0</v>
      </c>
      <c r="O47" s="383"/>
      <c r="P47" s="384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7"/>
      <c r="AG47" s="102"/>
      <c r="AH47" s="1"/>
      <c r="AI47" s="1"/>
      <c r="AJ47" s="1"/>
      <c r="AK47" s="1"/>
      <c r="AL47" s="1"/>
    </row>
    <row r="48" spans="1:38" ht="15" customHeight="1">
      <c r="A48" s="215" t="s">
        <v>136</v>
      </c>
      <c r="B48" s="8"/>
      <c r="C48" s="216"/>
      <c r="D48" s="8"/>
      <c r="E48" s="8"/>
      <c r="F48" s="8"/>
      <c r="G48" s="217"/>
      <c r="H48" s="217"/>
      <c r="I48" s="8"/>
      <c r="J48" s="8"/>
      <c r="K48" s="8"/>
      <c r="L48" s="218"/>
      <c r="M48" s="218"/>
      <c r="N48" s="385"/>
      <c r="O48" s="385"/>
      <c r="P48" s="385"/>
      <c r="Q48" s="106"/>
      <c r="R48" s="106"/>
      <c r="S48" s="319" t="s">
        <v>181</v>
      </c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313"/>
      <c r="AF48" s="101"/>
      <c r="AG48" s="107"/>
      <c r="AH48" s="1"/>
      <c r="AI48" s="1"/>
      <c r="AJ48" s="1"/>
      <c r="AK48" s="1"/>
      <c r="AL48" s="1"/>
    </row>
    <row r="49" spans="1:38" ht="15">
      <c r="A49" s="212" t="s">
        <v>137</v>
      </c>
      <c r="B49" s="235"/>
      <c r="C49" s="71"/>
      <c r="D49" s="235"/>
      <c r="E49" s="235"/>
      <c r="F49" s="232"/>
      <c r="G49" s="231"/>
      <c r="H49" s="237" t="s">
        <v>25</v>
      </c>
      <c r="I49" s="232"/>
      <c r="J49" s="232"/>
      <c r="K49" s="232"/>
      <c r="L49" s="233"/>
      <c r="M49" s="233"/>
      <c r="N49" s="364" t="s">
        <v>27</v>
      </c>
      <c r="O49" s="364"/>
      <c r="P49" s="365"/>
      <c r="Q49" s="106"/>
      <c r="R49" s="106"/>
      <c r="S49" s="240" t="s">
        <v>161</v>
      </c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315"/>
      <c r="AF49" s="110"/>
      <c r="AG49" s="101"/>
      <c r="AH49" s="1"/>
      <c r="AI49" s="1"/>
      <c r="AJ49" s="1"/>
      <c r="AK49" s="1"/>
      <c r="AL49" s="1"/>
    </row>
    <row r="50" spans="1:38" ht="15.75">
      <c r="A50" s="14"/>
      <c r="B50" s="379"/>
      <c r="C50" s="379"/>
      <c r="D50" s="232"/>
      <c r="E50" s="232"/>
      <c r="F50" s="232"/>
      <c r="G50" s="231"/>
      <c r="H50" s="322"/>
      <c r="I50" s="232"/>
      <c r="J50" s="232"/>
      <c r="K50" s="232"/>
      <c r="L50" s="233"/>
      <c r="M50" s="233"/>
      <c r="N50" s="383">
        <f>(H50*B50)</f>
        <v>0</v>
      </c>
      <c r="O50" s="383"/>
      <c r="P50" s="384"/>
      <c r="Q50" s="106"/>
      <c r="R50" s="106"/>
      <c r="S50" s="240" t="s">
        <v>182</v>
      </c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315"/>
      <c r="AF50" s="111"/>
      <c r="AG50" s="110"/>
      <c r="AH50" s="1"/>
      <c r="AI50" s="1"/>
      <c r="AJ50" s="1"/>
      <c r="AK50" s="1"/>
      <c r="AL50" s="1"/>
    </row>
    <row r="51" spans="1:38" ht="15.75">
      <c r="A51" s="83" t="s">
        <v>166</v>
      </c>
      <c r="B51" s="304"/>
      <c r="C51" s="304"/>
      <c r="D51" s="232"/>
      <c r="E51" s="232"/>
      <c r="F51" s="232"/>
      <c r="G51" s="231"/>
      <c r="H51" s="318"/>
      <c r="I51" s="232"/>
      <c r="J51" s="232"/>
      <c r="K51" s="232"/>
      <c r="L51" s="233"/>
      <c r="M51" s="233"/>
      <c r="N51" s="366">
        <f>(H51*N50)</f>
        <v>0</v>
      </c>
      <c r="O51" s="366"/>
      <c r="P51" s="367"/>
      <c r="Q51" s="106"/>
      <c r="R51" s="106"/>
      <c r="S51" s="238" t="s">
        <v>183</v>
      </c>
      <c r="T51" s="239"/>
      <c r="U51" s="239"/>
      <c r="V51" s="239"/>
      <c r="W51" s="239"/>
      <c r="X51" s="239"/>
      <c r="Y51" s="239"/>
      <c r="Z51" s="239"/>
      <c r="AA51" s="239"/>
      <c r="AB51" s="239"/>
      <c r="AC51" s="239"/>
      <c r="AD51" s="239"/>
      <c r="AE51" s="317"/>
      <c r="AF51" s="112"/>
      <c r="AG51" s="111"/>
      <c r="AH51" s="1"/>
      <c r="AI51" s="1"/>
      <c r="AJ51" s="1"/>
      <c r="AK51" s="1"/>
      <c r="AL51" s="1"/>
    </row>
    <row r="52" spans="1:38" ht="15.75">
      <c r="A52" s="14"/>
      <c r="B52" s="234"/>
      <c r="C52" s="71" t="s">
        <v>167</v>
      </c>
      <c r="D52" s="232"/>
      <c r="E52" s="232"/>
      <c r="F52" s="232"/>
      <c r="G52" s="231"/>
      <c r="H52" s="236"/>
      <c r="I52" s="232"/>
      <c r="J52" s="232"/>
      <c r="K52" s="232"/>
      <c r="L52" s="233"/>
      <c r="M52" s="233"/>
      <c r="N52" s="383">
        <f>(N50-N51)</f>
        <v>0</v>
      </c>
      <c r="O52" s="383"/>
      <c r="P52" s="384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"/>
      <c r="AG52" s="112"/>
      <c r="AH52" s="1"/>
      <c r="AI52" s="1"/>
      <c r="AJ52" s="1"/>
      <c r="AK52" s="1"/>
      <c r="AL52" s="1"/>
    </row>
    <row r="53" spans="1:38" ht="15">
      <c r="A53" s="219" t="s">
        <v>138</v>
      </c>
      <c r="B53" s="8"/>
      <c r="C53" s="216"/>
      <c r="D53" s="8"/>
      <c r="E53" s="8"/>
      <c r="F53" s="8"/>
      <c r="G53" s="217"/>
      <c r="H53" s="217"/>
      <c r="I53" s="8"/>
      <c r="J53" s="8"/>
      <c r="K53" s="8"/>
      <c r="L53" s="218"/>
      <c r="M53" s="218"/>
      <c r="N53" s="385"/>
      <c r="O53" s="385"/>
      <c r="P53" s="38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"/>
      <c r="AG53" s="1"/>
      <c r="AH53" s="1"/>
      <c r="AI53" s="1"/>
      <c r="AJ53" s="1"/>
      <c r="AK53" s="1"/>
      <c r="AL53" s="1"/>
    </row>
    <row r="54" spans="1:38" ht="15">
      <c r="A54" s="214" t="s">
        <v>139</v>
      </c>
      <c r="B54" s="235"/>
      <c r="C54" s="71"/>
      <c r="D54" s="235"/>
      <c r="E54" s="235"/>
      <c r="F54" s="232"/>
      <c r="G54" s="231"/>
      <c r="H54" s="237" t="s">
        <v>25</v>
      </c>
      <c r="I54" s="232"/>
      <c r="J54" s="232"/>
      <c r="K54" s="232"/>
      <c r="L54" s="233"/>
      <c r="M54" s="233"/>
      <c r="N54" s="364" t="s">
        <v>27</v>
      </c>
      <c r="O54" s="364"/>
      <c r="P54" s="365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"/>
      <c r="AG54" s="1"/>
      <c r="AH54" s="1"/>
      <c r="AI54" s="1"/>
      <c r="AJ54" s="1"/>
      <c r="AK54" s="1"/>
      <c r="AL54" s="1"/>
    </row>
    <row r="55" spans="1:38" ht="15">
      <c r="A55" s="14"/>
      <c r="B55" s="379"/>
      <c r="C55" s="379"/>
      <c r="D55" s="232"/>
      <c r="E55" s="232"/>
      <c r="F55" s="232"/>
      <c r="G55" s="231"/>
      <c r="H55" s="322"/>
      <c r="I55" s="232"/>
      <c r="J55" s="232"/>
      <c r="K55" s="232"/>
      <c r="L55" s="233"/>
      <c r="M55" s="233"/>
      <c r="N55" s="383">
        <f>(H55*B55)</f>
        <v>0</v>
      </c>
      <c r="O55" s="383"/>
      <c r="P55" s="384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"/>
      <c r="AG55" s="1"/>
      <c r="AH55" s="1"/>
      <c r="AI55" s="1"/>
      <c r="AJ55" s="1"/>
      <c r="AK55" s="1"/>
      <c r="AL55" s="1"/>
    </row>
    <row r="56" spans="1:38" ht="15">
      <c r="A56" s="14"/>
      <c r="B56" s="232"/>
      <c r="C56" s="83" t="s">
        <v>168</v>
      </c>
      <c r="D56" s="232"/>
      <c r="E56" s="232"/>
      <c r="F56" s="232"/>
      <c r="G56" s="231"/>
      <c r="H56" s="362"/>
      <c r="I56" s="232"/>
      <c r="J56" s="232"/>
      <c r="K56" s="232"/>
      <c r="L56" s="233"/>
      <c r="M56" s="233"/>
      <c r="N56" s="366">
        <f>(H56*N14)</f>
        <v>0</v>
      </c>
      <c r="O56" s="366"/>
      <c r="P56" s="367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"/>
      <c r="AG56" s="1"/>
      <c r="AH56" s="1"/>
      <c r="AI56" s="1"/>
      <c r="AJ56" s="1"/>
      <c r="AK56" s="1"/>
      <c r="AL56" s="1"/>
    </row>
    <row r="57" spans="1:38" ht="15.75" thickBot="1">
      <c r="A57" s="108"/>
      <c r="B57" s="109"/>
      <c r="C57" s="191" t="s">
        <v>169</v>
      </c>
      <c r="D57" s="109"/>
      <c r="E57" s="109"/>
      <c r="F57" s="109"/>
      <c r="G57" s="168"/>
      <c r="H57" s="307"/>
      <c r="I57" s="109"/>
      <c r="J57" s="109"/>
      <c r="K57" s="109"/>
      <c r="L57" s="201"/>
      <c r="M57" s="201"/>
      <c r="N57" s="419">
        <f>(N55-N56)</f>
        <v>0</v>
      </c>
      <c r="O57" s="419"/>
      <c r="P57" s="420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"/>
      <c r="AG57" s="1"/>
      <c r="AH57" s="1"/>
      <c r="AI57" s="1"/>
      <c r="AJ57" s="1"/>
      <c r="AK57" s="1"/>
      <c r="AL57" s="1"/>
    </row>
    <row r="58" spans="1:38" ht="15.75" thickBot="1">
      <c r="A58" s="220"/>
      <c r="B58" s="221" t="s">
        <v>140</v>
      </c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421">
        <f>SUM(N16,N47,N52,N57)</f>
        <v>0</v>
      </c>
      <c r="O58" s="421"/>
      <c r="P58" s="422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"/>
      <c r="AG58" s="1"/>
      <c r="AH58" s="1"/>
      <c r="AI58" s="1"/>
      <c r="AJ58" s="1"/>
      <c r="AK58" s="1"/>
      <c r="AL58" s="1"/>
    </row>
    <row r="59" spans="1:38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"/>
      <c r="AG59" s="1"/>
      <c r="AH59" s="1"/>
      <c r="AI59" s="1"/>
      <c r="AJ59" s="1"/>
      <c r="AK59" s="1"/>
      <c r="AL59" s="1"/>
    </row>
    <row r="60" spans="1:38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"/>
      <c r="AG60" s="1"/>
      <c r="AH60" s="1"/>
      <c r="AI60" s="1"/>
      <c r="AJ60" s="1"/>
      <c r="AK60" s="1"/>
      <c r="AL60" s="1"/>
    </row>
    <row r="61" spans="1:38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32:38" ht="15">
      <c r="AF63" s="1"/>
      <c r="AG63" s="1"/>
      <c r="AH63" s="1"/>
      <c r="AI63" s="1"/>
      <c r="AJ63" s="1"/>
      <c r="AK63" s="1"/>
      <c r="AL63" s="1"/>
    </row>
  </sheetData>
  <sheetProtection password="CC25" sheet="1" objects="1" scenarios="1"/>
  <mergeCells count="83">
    <mergeCell ref="B55:C55"/>
    <mergeCell ref="N57:P57"/>
    <mergeCell ref="N58:P58"/>
    <mergeCell ref="A1:P1"/>
    <mergeCell ref="Q1:AE1"/>
    <mergeCell ref="N21:P21"/>
    <mergeCell ref="B14:C14"/>
    <mergeCell ref="F14:G14"/>
    <mergeCell ref="N14:P14"/>
    <mergeCell ref="B15:C15"/>
    <mergeCell ref="E9:H9"/>
    <mergeCell ref="A11:G11"/>
    <mergeCell ref="H11:M11"/>
    <mergeCell ref="N12:P12"/>
    <mergeCell ref="F13:G13"/>
    <mergeCell ref="F15:G15"/>
    <mergeCell ref="N15:P15"/>
    <mergeCell ref="J14:K14"/>
    <mergeCell ref="J15:K15"/>
    <mergeCell ref="N35:P35"/>
    <mergeCell ref="N33:P33"/>
    <mergeCell ref="N29:P29"/>
    <mergeCell ref="N30:P30"/>
    <mergeCell ref="N31:P31"/>
    <mergeCell ref="AF1:AH1"/>
    <mergeCell ref="A10:P10"/>
    <mergeCell ref="J13:K13"/>
    <mergeCell ref="J7:M7"/>
    <mergeCell ref="E8:H8"/>
    <mergeCell ref="A28:P28"/>
    <mergeCell ref="N13:P13"/>
    <mergeCell ref="A18:P18"/>
    <mergeCell ref="N19:P19"/>
    <mergeCell ref="N20:P20"/>
    <mergeCell ref="N34:P34"/>
    <mergeCell ref="N16:P16"/>
    <mergeCell ref="N17:P17"/>
    <mergeCell ref="N41:P41"/>
    <mergeCell ref="N37:P37"/>
    <mergeCell ref="AA30:AC30"/>
    <mergeCell ref="N32:P32"/>
    <mergeCell ref="N22:P22"/>
    <mergeCell ref="N23:P23"/>
    <mergeCell ref="N24:P24"/>
    <mergeCell ref="N25:P25"/>
    <mergeCell ref="N26:P26"/>
    <mergeCell ref="N27:P27"/>
    <mergeCell ref="N44:P44"/>
    <mergeCell ref="N49:P49"/>
    <mergeCell ref="AA34:AC34"/>
    <mergeCell ref="N36:P36"/>
    <mergeCell ref="N45:P45"/>
    <mergeCell ref="A38:P38"/>
    <mergeCell ref="N39:P39"/>
    <mergeCell ref="AA38:AC38"/>
    <mergeCell ref="N40:P40"/>
    <mergeCell ref="AA39:AC39"/>
    <mergeCell ref="N55:P55"/>
    <mergeCell ref="N50:P50"/>
    <mergeCell ref="N51:P51"/>
    <mergeCell ref="N52:P52"/>
    <mergeCell ref="N53:P53"/>
    <mergeCell ref="AA40:AC40"/>
    <mergeCell ref="N42:P42"/>
    <mergeCell ref="AA41:AC41"/>
    <mergeCell ref="N43:P43"/>
    <mergeCell ref="AA42:AC42"/>
    <mergeCell ref="B50:C50"/>
    <mergeCell ref="L46:M46"/>
    <mergeCell ref="N46:P46"/>
    <mergeCell ref="L47:M47"/>
    <mergeCell ref="N47:P47"/>
    <mergeCell ref="N48:P48"/>
    <mergeCell ref="N54:P54"/>
    <mergeCell ref="N56:P56"/>
    <mergeCell ref="A2:P2"/>
    <mergeCell ref="C3:J3"/>
    <mergeCell ref="M3:P3"/>
    <mergeCell ref="C4:J4"/>
    <mergeCell ref="N4:P4"/>
    <mergeCell ref="F5:P5"/>
    <mergeCell ref="G6:P6"/>
    <mergeCell ref="B7:E7"/>
  </mergeCells>
  <printOptions/>
  <pageMargins left="0.511811024" right="0.511811024" top="0.787401575" bottom="0.787401575" header="0.31496062" footer="0.3149606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65"/>
  <sheetViews>
    <sheetView showGridLines="0" zoomScalePageLayoutView="0" workbookViewId="0" topLeftCell="A17">
      <selection activeCell="D17" sqref="D17"/>
    </sheetView>
  </sheetViews>
  <sheetFormatPr defaultColWidth="9.140625" defaultRowHeight="15"/>
  <cols>
    <col min="1" max="1" width="6.7109375" style="0" customWidth="1"/>
    <col min="2" max="2" width="5.8515625" style="0" customWidth="1"/>
    <col min="3" max="3" width="6.7109375" style="0" customWidth="1"/>
    <col min="4" max="4" width="4.57421875" style="0" customWidth="1"/>
    <col min="5" max="5" width="10.28125" style="0" customWidth="1"/>
    <col min="6" max="6" width="4.140625" style="0" customWidth="1"/>
    <col min="7" max="7" width="5.8515625" style="0" customWidth="1"/>
    <col min="8" max="8" width="8.28125" style="0" customWidth="1"/>
    <col min="9" max="9" width="0.13671875" style="0" hidden="1" customWidth="1"/>
    <col min="10" max="10" width="5.00390625" style="0" customWidth="1"/>
    <col min="11" max="11" width="7.28125" style="0" customWidth="1"/>
    <col min="12" max="12" width="0.13671875" style="0" hidden="1" customWidth="1"/>
    <col min="13" max="13" width="13.140625" style="0" customWidth="1"/>
    <col min="14" max="14" width="5.28125" style="0" customWidth="1"/>
    <col min="15" max="15" width="4.28125" style="0" customWidth="1"/>
    <col min="16" max="16" width="4.421875" style="0" customWidth="1"/>
    <col min="17" max="17" width="3.421875" style="0" customWidth="1"/>
    <col min="18" max="18" width="9.140625" style="0" hidden="1" customWidth="1"/>
    <col min="19" max="19" width="3.28125" style="0" customWidth="1"/>
    <col min="20" max="20" width="3.57421875" style="0" customWidth="1"/>
    <col min="21" max="21" width="5.00390625" style="0" customWidth="1"/>
    <col min="22" max="22" width="5.421875" style="0" customWidth="1"/>
    <col min="23" max="23" width="5.00390625" style="0" customWidth="1"/>
    <col min="24" max="24" width="5.140625" style="0" customWidth="1"/>
    <col min="25" max="27" width="4.00390625" style="0" customWidth="1"/>
    <col min="28" max="29" width="3.421875" style="0" customWidth="1"/>
    <col min="30" max="30" width="15.421875" style="0" customWidth="1"/>
    <col min="31" max="31" width="15.00390625" style="0" customWidth="1"/>
    <col min="32" max="32" width="4.57421875" style="0" customWidth="1"/>
    <col min="33" max="33" width="4.7109375" style="0" customWidth="1"/>
    <col min="34" max="34" width="7.28125" style="0" customWidth="1"/>
  </cols>
  <sheetData>
    <row r="1" spans="1:38" ht="15" customHeight="1">
      <c r="A1" s="433" t="s">
        <v>0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5"/>
      <c r="Q1" s="436" t="s">
        <v>1</v>
      </c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8"/>
      <c r="AF1" s="403"/>
      <c r="AG1" s="403"/>
      <c r="AH1" s="403"/>
      <c r="AI1" s="1"/>
      <c r="AJ1" s="1"/>
      <c r="AK1" s="1"/>
      <c r="AL1" s="1"/>
    </row>
    <row r="2" spans="1:38" ht="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5"/>
      <c r="R2" s="6"/>
      <c r="S2" s="7" t="s">
        <v>2</v>
      </c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  <c r="AF2" s="10"/>
      <c r="AG2" s="11"/>
      <c r="AH2" s="11"/>
      <c r="AI2" s="1"/>
      <c r="AJ2" s="1"/>
      <c r="AK2" s="1"/>
      <c r="AL2" s="1"/>
    </row>
    <row r="3" spans="1:38" ht="15">
      <c r="A3" s="430" t="s">
        <v>3</v>
      </c>
      <c r="B3" s="431"/>
      <c r="C3" s="431"/>
      <c r="D3" s="431"/>
      <c r="E3" s="431"/>
      <c r="F3" s="432">
        <v>2016</v>
      </c>
      <c r="G3" s="432"/>
      <c r="H3" s="432"/>
      <c r="I3" s="432"/>
      <c r="J3" s="3"/>
      <c r="K3" s="3"/>
      <c r="L3" s="3"/>
      <c r="M3" s="3"/>
      <c r="N3" s="3"/>
      <c r="O3" s="3"/>
      <c r="P3" s="4"/>
      <c r="Q3" s="14"/>
      <c r="R3" s="15"/>
      <c r="S3" s="16"/>
      <c r="T3" s="16" t="s">
        <v>4</v>
      </c>
      <c r="U3" s="16"/>
      <c r="V3" s="16"/>
      <c r="W3" s="16"/>
      <c r="X3" s="16"/>
      <c r="Y3" s="16"/>
      <c r="Z3" s="16"/>
      <c r="AA3" s="16"/>
      <c r="AB3" s="16"/>
      <c r="AC3" s="16"/>
      <c r="AD3" s="16"/>
      <c r="AE3" s="17">
        <v>10</v>
      </c>
      <c r="AF3" s="18"/>
      <c r="AG3" s="10"/>
      <c r="AH3" s="1"/>
      <c r="AI3" s="1"/>
      <c r="AJ3" s="1"/>
      <c r="AK3" s="1"/>
      <c r="AL3" s="1"/>
    </row>
    <row r="4" spans="1:38" ht="15">
      <c r="A4" s="430" t="s">
        <v>5</v>
      </c>
      <c r="B4" s="431"/>
      <c r="C4" s="431"/>
      <c r="D4" s="431"/>
      <c r="E4" s="431"/>
      <c r="F4" s="432">
        <v>2016</v>
      </c>
      <c r="G4" s="432"/>
      <c r="H4" s="432"/>
      <c r="I4" s="432"/>
      <c r="J4" s="3"/>
      <c r="K4" s="3"/>
      <c r="L4" s="3"/>
      <c r="M4" s="3"/>
      <c r="N4" s="3"/>
      <c r="O4" s="3"/>
      <c r="P4" s="4"/>
      <c r="Q4" s="14"/>
      <c r="R4" s="15"/>
      <c r="S4" s="16"/>
      <c r="T4" s="16" t="s">
        <v>6</v>
      </c>
      <c r="U4" s="16"/>
      <c r="V4" s="16"/>
      <c r="W4" s="16"/>
      <c r="X4" s="16"/>
      <c r="Y4" s="16"/>
      <c r="Z4" s="16"/>
      <c r="AA4" s="16"/>
      <c r="AB4" s="16"/>
      <c r="AC4" s="16"/>
      <c r="AD4" s="16"/>
      <c r="AE4" s="19">
        <f>Valores!L5</f>
        <v>3.95</v>
      </c>
      <c r="AF4" s="20"/>
      <c r="AG4" s="18"/>
      <c r="AH4" s="1"/>
      <c r="AI4" s="1"/>
      <c r="AJ4" s="1"/>
      <c r="AK4" s="1"/>
      <c r="AL4" s="1"/>
    </row>
    <row r="5" spans="1:38" ht="15">
      <c r="A5" s="441" t="s">
        <v>7</v>
      </c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3"/>
      <c r="Q5" s="14"/>
      <c r="R5" s="15"/>
      <c r="S5" s="21"/>
      <c r="T5" s="21" t="s">
        <v>8</v>
      </c>
      <c r="U5" s="21"/>
      <c r="V5" s="22"/>
      <c r="W5" s="22"/>
      <c r="X5" s="22"/>
      <c r="Y5" s="22"/>
      <c r="Z5" s="22"/>
      <c r="AA5" s="22"/>
      <c r="AB5" s="22"/>
      <c r="AC5" s="22"/>
      <c r="AD5" s="22"/>
      <c r="AE5" s="23">
        <f>(AE4/AE3)</f>
        <v>0.395</v>
      </c>
      <c r="AF5" s="24"/>
      <c r="AG5" s="20"/>
      <c r="AH5" s="1"/>
      <c r="AI5" s="1"/>
      <c r="AJ5" s="1"/>
      <c r="AK5" s="1"/>
      <c r="AL5" s="1"/>
    </row>
    <row r="6" spans="1:38" ht="15">
      <c r="A6" s="430" t="s">
        <v>141</v>
      </c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44"/>
      <c r="Q6" s="5"/>
      <c r="R6" s="6"/>
      <c r="S6" s="7" t="s">
        <v>9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25"/>
      <c r="AF6" s="26"/>
      <c r="AG6" s="24"/>
      <c r="AH6" s="1"/>
      <c r="AI6" s="1"/>
      <c r="AJ6" s="1"/>
      <c r="AK6" s="1"/>
      <c r="AL6" s="1"/>
    </row>
    <row r="7" spans="1:38" ht="15">
      <c r="A7" s="430"/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44"/>
      <c r="Q7" s="14"/>
      <c r="R7" s="15"/>
      <c r="S7" s="22"/>
      <c r="T7" s="22" t="s">
        <v>10</v>
      </c>
      <c r="U7" s="22"/>
      <c r="V7" s="22"/>
      <c r="W7" s="22"/>
      <c r="X7" s="22"/>
      <c r="Y7" s="22"/>
      <c r="Z7" s="22"/>
      <c r="AA7" s="22"/>
      <c r="AB7" s="22"/>
      <c r="AC7" s="22"/>
      <c r="AD7" s="22"/>
      <c r="AE7" s="27">
        <v>0.002</v>
      </c>
      <c r="AF7" s="28"/>
      <c r="AG7" s="26"/>
      <c r="AH7" s="1"/>
      <c r="AI7" s="1"/>
      <c r="AJ7" s="1"/>
      <c r="AK7" s="1"/>
      <c r="AL7" s="1"/>
    </row>
    <row r="8" spans="1:38" ht="15">
      <c r="A8" s="441" t="s">
        <v>11</v>
      </c>
      <c r="B8" s="442"/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3"/>
      <c r="Q8" s="14"/>
      <c r="R8" s="15"/>
      <c r="S8" s="22"/>
      <c r="T8" s="22" t="s">
        <v>12</v>
      </c>
      <c r="U8" s="22"/>
      <c r="V8" s="22"/>
      <c r="W8" s="22"/>
      <c r="X8" s="22"/>
      <c r="Y8" s="22"/>
      <c r="Z8" s="22"/>
      <c r="AA8" s="22"/>
      <c r="AB8" s="22"/>
      <c r="AC8" s="22"/>
      <c r="AD8" s="22"/>
      <c r="AE8" s="17">
        <f>Valores!L7</f>
        <v>18.87</v>
      </c>
      <c r="AF8" s="18"/>
      <c r="AG8" s="28"/>
      <c r="AH8" s="1"/>
      <c r="AI8" s="1"/>
      <c r="AJ8" s="1"/>
      <c r="AK8" s="1"/>
      <c r="AL8" s="1"/>
    </row>
    <row r="9" spans="1:38" ht="15">
      <c r="A9" s="12" t="s">
        <v>13</v>
      </c>
      <c r="B9" s="13"/>
      <c r="C9" s="13"/>
      <c r="D9" s="13"/>
      <c r="E9" s="13"/>
      <c r="F9" s="13"/>
      <c r="G9" s="429">
        <v>944.11</v>
      </c>
      <c r="H9" s="429"/>
      <c r="I9" s="13"/>
      <c r="J9" s="429">
        <v>1466.5</v>
      </c>
      <c r="K9" s="429"/>
      <c r="L9" s="13"/>
      <c r="M9" s="13"/>
      <c r="N9" s="3"/>
      <c r="O9" s="3"/>
      <c r="P9" s="4"/>
      <c r="Q9" s="14"/>
      <c r="R9" s="15"/>
      <c r="S9" s="22"/>
      <c r="T9" s="29" t="s">
        <v>8</v>
      </c>
      <c r="U9" s="29"/>
      <c r="V9" s="22"/>
      <c r="W9" s="22"/>
      <c r="X9" s="22"/>
      <c r="Y9" s="22"/>
      <c r="Z9" s="22"/>
      <c r="AA9" s="22"/>
      <c r="AB9" s="22"/>
      <c r="AC9" s="22"/>
      <c r="AD9" s="22"/>
      <c r="AE9" s="23">
        <f>(AE7*AE8)</f>
        <v>0.03774</v>
      </c>
      <c r="AF9" s="24"/>
      <c r="AG9" s="18"/>
      <c r="AH9" s="1"/>
      <c r="AI9" s="1"/>
      <c r="AJ9" s="1"/>
      <c r="AK9" s="1"/>
      <c r="AL9" s="1"/>
    </row>
    <row r="10" spans="1:38" ht="15">
      <c r="A10" s="430" t="s">
        <v>14</v>
      </c>
      <c r="B10" s="431"/>
      <c r="C10" s="431"/>
      <c r="D10" s="431"/>
      <c r="E10" s="431"/>
      <c r="F10" s="431"/>
      <c r="G10" s="431"/>
      <c r="H10" s="431" t="s">
        <v>15</v>
      </c>
      <c r="I10" s="431"/>
      <c r="J10" s="431"/>
      <c r="K10" s="431"/>
      <c r="L10" s="431"/>
      <c r="M10" s="431"/>
      <c r="N10" s="3"/>
      <c r="O10" s="3"/>
      <c r="P10" s="4"/>
      <c r="Q10" s="5"/>
      <c r="R10" s="6"/>
      <c r="S10" s="7" t="s">
        <v>16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30"/>
      <c r="AF10" s="31"/>
      <c r="AG10" s="24"/>
      <c r="AH10" s="1"/>
      <c r="AI10" s="1"/>
      <c r="AJ10" s="1"/>
      <c r="AK10" s="1"/>
      <c r="AL10" s="1"/>
    </row>
    <row r="11" spans="1:53" ht="15">
      <c r="A11" s="430" t="s">
        <v>17</v>
      </c>
      <c r="B11" s="431"/>
      <c r="C11" s="431"/>
      <c r="D11" s="431"/>
      <c r="E11" s="431"/>
      <c r="F11" s="431"/>
      <c r="G11" s="431"/>
      <c r="H11" s="445">
        <v>2016</v>
      </c>
      <c r="I11" s="445"/>
      <c r="J11" s="445"/>
      <c r="K11" s="445"/>
      <c r="L11" s="445"/>
      <c r="M11" s="445"/>
      <c r="N11" s="3"/>
      <c r="O11" s="3"/>
      <c r="P11" s="4"/>
      <c r="Q11" s="14"/>
      <c r="R11" s="15"/>
      <c r="S11" s="22"/>
      <c r="T11" s="22" t="s">
        <v>18</v>
      </c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32">
        <v>45000</v>
      </c>
      <c r="AF11" s="33"/>
      <c r="AG11" s="31"/>
      <c r="AH11" s="1"/>
      <c r="AI11" s="1"/>
      <c r="AJ11" s="1"/>
      <c r="AK11" s="1"/>
      <c r="AL11" s="1"/>
      <c r="AT11" s="34" t="s">
        <v>19</v>
      </c>
      <c r="AU11" s="35"/>
      <c r="AV11" s="35"/>
      <c r="AW11" s="35"/>
      <c r="AX11" s="35"/>
      <c r="AY11" s="35"/>
      <c r="AZ11" s="35"/>
      <c r="BA11" s="35"/>
    </row>
    <row r="12" spans="1:53" ht="15">
      <c r="A12" s="37"/>
      <c r="B12" s="38" t="s">
        <v>22</v>
      </c>
      <c r="C12" s="39"/>
      <c r="D12" s="39"/>
      <c r="E12" s="39"/>
      <c r="F12" s="40"/>
      <c r="G12" s="40"/>
      <c r="H12" s="40"/>
      <c r="I12" s="40"/>
      <c r="J12" s="40"/>
      <c r="K12" s="40"/>
      <c r="L12" s="40"/>
      <c r="M12" s="40"/>
      <c r="N12" s="439"/>
      <c r="O12" s="439"/>
      <c r="P12" s="440"/>
      <c r="Q12" s="14"/>
      <c r="R12" s="15"/>
      <c r="S12" s="22"/>
      <c r="T12" s="22" t="s">
        <v>20</v>
      </c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36">
        <v>4</v>
      </c>
      <c r="AF12" s="33"/>
      <c r="AG12" s="33"/>
      <c r="AH12" s="1"/>
      <c r="AI12" s="1"/>
      <c r="AJ12" s="1"/>
      <c r="AK12" s="1"/>
      <c r="AL12" s="1"/>
      <c r="AT12" s="34" t="s">
        <v>21</v>
      </c>
      <c r="AU12" s="35"/>
      <c r="AV12" s="35"/>
      <c r="AW12" s="35"/>
      <c r="AX12" s="35"/>
      <c r="AY12" s="35"/>
      <c r="AZ12" s="1"/>
      <c r="BA12" s="1"/>
    </row>
    <row r="13" spans="1:53" ht="15">
      <c r="A13" s="14"/>
      <c r="B13" s="22"/>
      <c r="C13" s="41" t="s">
        <v>24</v>
      </c>
      <c r="D13" s="22"/>
      <c r="E13" s="22"/>
      <c r="F13" s="448" t="s">
        <v>25</v>
      </c>
      <c r="G13" s="448"/>
      <c r="H13" s="22"/>
      <c r="I13" s="22"/>
      <c r="J13" s="449" t="s">
        <v>26</v>
      </c>
      <c r="K13" s="449"/>
      <c r="L13" s="449"/>
      <c r="M13" s="449"/>
      <c r="N13" s="450" t="s">
        <v>27</v>
      </c>
      <c r="O13" s="450"/>
      <c r="P13" s="451"/>
      <c r="Q13" s="14"/>
      <c r="R13" s="15"/>
      <c r="S13" s="22"/>
      <c r="T13" s="22" t="s">
        <v>23</v>
      </c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17">
        <f>Valores!E13</f>
        <v>254.58</v>
      </c>
      <c r="AF13" s="18"/>
      <c r="AG13" s="33"/>
      <c r="AH13" s="1"/>
      <c r="AI13" s="1"/>
      <c r="AJ13" s="1"/>
      <c r="AK13" s="1"/>
      <c r="AL13" s="1"/>
      <c r="AT13" s="1"/>
      <c r="AU13" s="1"/>
      <c r="AV13" s="1"/>
      <c r="AW13" s="1"/>
      <c r="AX13" s="1"/>
      <c r="AY13" s="1"/>
      <c r="AZ13" s="1"/>
      <c r="BA13" s="1"/>
    </row>
    <row r="14" spans="1:38" ht="15">
      <c r="A14" s="14"/>
      <c r="B14" s="22"/>
      <c r="C14" s="22"/>
      <c r="D14" s="452" t="s">
        <v>28</v>
      </c>
      <c r="E14" s="452"/>
      <c r="F14" s="452">
        <v>1</v>
      </c>
      <c r="G14" s="452"/>
      <c r="H14" s="22"/>
      <c r="I14" s="22"/>
      <c r="J14" s="22"/>
      <c r="K14" s="22"/>
      <c r="L14" s="22"/>
      <c r="M14" s="22"/>
      <c r="N14" s="453">
        <f>(F14*G9)</f>
        <v>944.11</v>
      </c>
      <c r="O14" s="453"/>
      <c r="P14" s="454"/>
      <c r="Q14" s="14"/>
      <c r="R14" s="15"/>
      <c r="S14" s="22"/>
      <c r="T14" s="29" t="s">
        <v>8</v>
      </c>
      <c r="U14" s="29"/>
      <c r="V14" s="22"/>
      <c r="W14" s="22"/>
      <c r="X14" s="22"/>
      <c r="Y14" s="22"/>
      <c r="Z14" s="22"/>
      <c r="AA14" s="22"/>
      <c r="AB14" s="22"/>
      <c r="AC14" s="22"/>
      <c r="AD14" s="22"/>
      <c r="AE14" s="23">
        <f>(SUM(AE13:AE13)*AE12)/AE11</f>
        <v>0.022629333333333335</v>
      </c>
      <c r="AF14" s="42"/>
      <c r="AG14" s="18"/>
      <c r="AH14" s="1"/>
      <c r="AI14" s="1"/>
      <c r="AJ14" s="1"/>
      <c r="AK14" s="1"/>
      <c r="AL14" s="1"/>
    </row>
    <row r="15" spans="1:38" ht="15">
      <c r="A15" s="14"/>
      <c r="B15" s="22"/>
      <c r="C15" s="22"/>
      <c r="D15" s="452" t="s">
        <v>30</v>
      </c>
      <c r="E15" s="452"/>
      <c r="F15" s="452">
        <v>1</v>
      </c>
      <c r="G15" s="452"/>
      <c r="H15" s="22"/>
      <c r="I15" s="22"/>
      <c r="J15" s="22"/>
      <c r="K15" s="22"/>
      <c r="L15" s="22"/>
      <c r="M15" s="22"/>
      <c r="N15" s="453">
        <f>(F15*J9)</f>
        <v>1466.5</v>
      </c>
      <c r="O15" s="453"/>
      <c r="P15" s="454"/>
      <c r="Q15" s="5"/>
      <c r="R15" s="6"/>
      <c r="S15" s="7" t="s">
        <v>29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44"/>
      <c r="AF15" s="42"/>
      <c r="AG15" s="42"/>
      <c r="AH15" s="1"/>
      <c r="AI15" s="1"/>
      <c r="AJ15" s="1"/>
      <c r="AK15" s="1"/>
      <c r="AL15" s="1"/>
    </row>
    <row r="16" spans="1:38" ht="15">
      <c r="A16" s="14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455">
        <f>SUM(N14:P15)</f>
        <v>2410.61</v>
      </c>
      <c r="O16" s="455"/>
      <c r="P16" s="456"/>
      <c r="Q16" s="14"/>
      <c r="R16" s="15"/>
      <c r="S16" s="22"/>
      <c r="T16" s="22" t="s">
        <v>31</v>
      </c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45">
        <v>5000</v>
      </c>
      <c r="AF16" s="20"/>
      <c r="AG16" s="42"/>
      <c r="AH16" s="1"/>
      <c r="AI16" s="1"/>
      <c r="AJ16" s="1"/>
      <c r="AK16" s="1"/>
      <c r="AL16" s="1"/>
    </row>
    <row r="17" spans="4:38" ht="15">
      <c r="D17" s="363">
        <v>1</v>
      </c>
      <c r="I17" s="48"/>
      <c r="J17" s="48"/>
      <c r="K17" s="48"/>
      <c r="L17" s="49"/>
      <c r="M17" s="49"/>
      <c r="N17" s="457"/>
      <c r="O17" s="457"/>
      <c r="P17" s="458"/>
      <c r="Q17" s="14"/>
      <c r="R17" s="15"/>
      <c r="S17" s="22"/>
      <c r="T17" s="229" t="s">
        <v>164</v>
      </c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46">
        <f>Valores!L13</f>
        <v>0.2219</v>
      </c>
      <c r="AF17" s="24"/>
      <c r="AG17" s="20"/>
      <c r="AH17" s="1"/>
      <c r="AI17" s="1"/>
      <c r="AJ17" s="1"/>
      <c r="AK17" s="1"/>
      <c r="AL17" s="1"/>
    </row>
    <row r="18" spans="1:38" ht="15">
      <c r="A18" s="459" t="s">
        <v>33</v>
      </c>
      <c r="B18" s="460"/>
      <c r="C18" s="460"/>
      <c r="D18" s="460"/>
      <c r="E18" s="460"/>
      <c r="F18" s="460"/>
      <c r="G18" s="460"/>
      <c r="H18" s="460"/>
      <c r="I18" s="460"/>
      <c r="J18" s="460"/>
      <c r="K18" s="460"/>
      <c r="L18" s="460"/>
      <c r="M18" s="460"/>
      <c r="N18" s="460"/>
      <c r="O18" s="460"/>
      <c r="P18" s="461"/>
      <c r="Q18" s="5"/>
      <c r="R18" s="6"/>
      <c r="S18" s="7" t="s">
        <v>32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50"/>
      <c r="AF18" s="51"/>
      <c r="AG18" s="24"/>
      <c r="AH18" s="1"/>
      <c r="AI18" s="1"/>
      <c r="AJ18" s="1"/>
      <c r="AK18" s="1"/>
      <c r="AL18" s="1"/>
    </row>
    <row r="19" spans="1:38" ht="15">
      <c r="A19" s="14"/>
      <c r="B19" s="22"/>
      <c r="C19" s="22" t="s">
        <v>35</v>
      </c>
      <c r="D19" s="22"/>
      <c r="E19" s="22"/>
      <c r="F19" s="22"/>
      <c r="G19" s="55"/>
      <c r="H19" s="55"/>
      <c r="I19" s="22"/>
      <c r="J19" s="56"/>
      <c r="K19" s="56"/>
      <c r="L19" s="56">
        <v>0.2</v>
      </c>
      <c r="M19" s="57">
        <f>IF(D$17=1,Valores!J74,0)</f>
        <v>0.2</v>
      </c>
      <c r="N19" s="446">
        <f>(N$16*M19)</f>
        <v>482.12200000000007</v>
      </c>
      <c r="O19" s="446"/>
      <c r="P19" s="447"/>
      <c r="Q19" s="14"/>
      <c r="R19" s="15"/>
      <c r="S19" s="52"/>
      <c r="T19" s="22" t="s">
        <v>34</v>
      </c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53">
        <f>SUM(AE17,AE14,AE9,AE5)</f>
        <v>0.6772693333333333</v>
      </c>
      <c r="AF19" s="54"/>
      <c r="AG19" s="51"/>
      <c r="AH19" s="1"/>
      <c r="AI19" s="1"/>
      <c r="AJ19" s="1"/>
      <c r="AK19" s="1"/>
      <c r="AL19" s="1"/>
    </row>
    <row r="20" spans="1:38" ht="15">
      <c r="A20" s="14"/>
      <c r="B20" s="22"/>
      <c r="C20" s="22" t="s">
        <v>37</v>
      </c>
      <c r="D20" s="22"/>
      <c r="E20" s="22"/>
      <c r="F20" s="22"/>
      <c r="G20" s="55"/>
      <c r="H20" s="55"/>
      <c r="I20" s="22"/>
      <c r="J20" s="57"/>
      <c r="K20" s="57"/>
      <c r="L20" s="57">
        <v>0.015</v>
      </c>
      <c r="M20" s="57">
        <f>IF(D$17=1,Valores!J75,0)</f>
        <v>0.015</v>
      </c>
      <c r="N20" s="446">
        <f aca="true" t="shared" si="0" ref="N20:N26">(N$16*M20)</f>
        <v>36.159150000000004</v>
      </c>
      <c r="O20" s="446"/>
      <c r="P20" s="447"/>
      <c r="Q20" s="14"/>
      <c r="R20" s="15"/>
      <c r="S20" s="52"/>
      <c r="T20" s="22" t="s">
        <v>36</v>
      </c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310">
        <v>10</v>
      </c>
      <c r="AF20" s="58"/>
      <c r="AG20" s="54"/>
      <c r="AH20" s="1"/>
      <c r="AI20" s="1"/>
      <c r="AJ20" s="1"/>
      <c r="AK20" s="1"/>
      <c r="AL20" s="1"/>
    </row>
    <row r="21" spans="1:38" ht="15">
      <c r="A21" s="14"/>
      <c r="B21" s="22"/>
      <c r="C21" s="22" t="s">
        <v>39</v>
      </c>
      <c r="D21" s="22"/>
      <c r="E21" s="22"/>
      <c r="F21" s="22"/>
      <c r="G21" s="55"/>
      <c r="H21" s="55"/>
      <c r="I21" s="22"/>
      <c r="J21" s="57"/>
      <c r="K21" s="57"/>
      <c r="L21" s="57">
        <v>0.01</v>
      </c>
      <c r="M21" s="57">
        <f>IF(D$17=1,Valores!J76,0)</f>
        <v>0.01</v>
      </c>
      <c r="N21" s="446">
        <f t="shared" si="0"/>
        <v>24.1061</v>
      </c>
      <c r="O21" s="446"/>
      <c r="P21" s="447"/>
      <c r="Q21" s="14"/>
      <c r="R21" s="15"/>
      <c r="S21" s="52"/>
      <c r="T21" s="22" t="s">
        <v>38</v>
      </c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311">
        <f>(AE20*22)</f>
        <v>220</v>
      </c>
      <c r="AF21" s="31"/>
      <c r="AG21" s="58"/>
      <c r="AH21" s="1"/>
      <c r="AI21" s="1"/>
      <c r="AJ21" s="1"/>
      <c r="AK21" s="1"/>
      <c r="AL21" s="1"/>
    </row>
    <row r="22" spans="1:38" ht="15">
      <c r="A22" s="14"/>
      <c r="B22" s="22"/>
      <c r="C22" s="22" t="s">
        <v>41</v>
      </c>
      <c r="D22" s="22"/>
      <c r="E22" s="22"/>
      <c r="F22" s="22"/>
      <c r="G22" s="55"/>
      <c r="H22" s="55"/>
      <c r="I22" s="22"/>
      <c r="J22" s="57"/>
      <c r="K22" s="57"/>
      <c r="L22" s="57">
        <v>0.002</v>
      </c>
      <c r="M22" s="57">
        <f>IF(D$17=1,Valores!J77,0)</f>
        <v>0.002</v>
      </c>
      <c r="N22" s="446">
        <f t="shared" si="0"/>
        <v>4.82122</v>
      </c>
      <c r="O22" s="446"/>
      <c r="P22" s="447"/>
      <c r="Q22" s="308" t="s">
        <v>40</v>
      </c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3"/>
      <c r="AC22" s="3"/>
      <c r="AD22" s="3"/>
      <c r="AE22" s="309">
        <f>(AE19*AE21)</f>
        <v>148.99925333333331</v>
      </c>
      <c r="AF22" s="59"/>
      <c r="AG22" s="31"/>
      <c r="AH22" s="1"/>
      <c r="AI22" s="1"/>
      <c r="AJ22" s="1"/>
      <c r="AK22" s="1"/>
      <c r="AL22" s="1"/>
    </row>
    <row r="23" spans="1:38" ht="15">
      <c r="A23" s="14"/>
      <c r="B23" s="22"/>
      <c r="C23" s="22" t="s">
        <v>43</v>
      </c>
      <c r="D23" s="22"/>
      <c r="E23" s="22"/>
      <c r="F23" s="22"/>
      <c r="G23" s="55"/>
      <c r="H23" s="55"/>
      <c r="I23" s="22"/>
      <c r="J23" s="57"/>
      <c r="K23" s="57"/>
      <c r="L23" s="57">
        <v>0.025</v>
      </c>
      <c r="M23" s="57">
        <f>IF(D$17=1,Valores!J78,0)</f>
        <v>0.025</v>
      </c>
      <c r="N23" s="446">
        <f t="shared" si="0"/>
        <v>60.26525000000001</v>
      </c>
      <c r="O23" s="446"/>
      <c r="P23" s="447"/>
      <c r="Q23" s="60"/>
      <c r="R23" s="61"/>
      <c r="S23" s="230" t="s">
        <v>42</v>
      </c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2"/>
      <c r="AF23" s="63"/>
      <c r="AG23" s="59"/>
      <c r="AH23" s="1"/>
      <c r="AI23" s="1"/>
      <c r="AJ23" s="1"/>
      <c r="AK23" s="1"/>
      <c r="AL23" s="1"/>
    </row>
    <row r="24" spans="1:38" ht="15">
      <c r="A24" s="14"/>
      <c r="B24" s="22"/>
      <c r="C24" s="22" t="s">
        <v>45</v>
      </c>
      <c r="D24" s="22"/>
      <c r="E24" s="22"/>
      <c r="F24" s="22"/>
      <c r="G24" s="55"/>
      <c r="H24" s="55"/>
      <c r="I24" s="22"/>
      <c r="J24" s="57"/>
      <c r="K24" s="57"/>
      <c r="L24" s="57">
        <v>0.08</v>
      </c>
      <c r="M24" s="57">
        <v>0.08</v>
      </c>
      <c r="N24" s="446">
        <f t="shared" si="0"/>
        <v>192.8488</v>
      </c>
      <c r="O24" s="446"/>
      <c r="P24" s="447"/>
      <c r="Q24" s="22"/>
      <c r="R24" s="15"/>
      <c r="S24" s="22"/>
      <c r="T24" s="64" t="s">
        <v>44</v>
      </c>
      <c r="U24" s="64"/>
      <c r="V24" s="64"/>
      <c r="W24" s="64"/>
      <c r="X24" s="64"/>
      <c r="Y24" s="64"/>
      <c r="Z24" s="64"/>
      <c r="AA24" s="22"/>
      <c r="AB24" s="22"/>
      <c r="AC24" s="22"/>
      <c r="AD24" s="22"/>
      <c r="AE24" s="65">
        <f>Valores!L19</f>
        <v>3.21</v>
      </c>
      <c r="AF24" s="66"/>
      <c r="AG24" s="63"/>
      <c r="AH24" s="1"/>
      <c r="AI24" s="1"/>
      <c r="AJ24" s="1"/>
      <c r="AK24" s="1"/>
      <c r="AL24" s="1"/>
    </row>
    <row r="25" spans="1:38" ht="15">
      <c r="A25" s="14"/>
      <c r="B25" s="22"/>
      <c r="C25" s="22" t="s">
        <v>47</v>
      </c>
      <c r="D25" s="22"/>
      <c r="E25" s="22"/>
      <c r="F25" s="22"/>
      <c r="G25" s="55"/>
      <c r="H25" s="55"/>
      <c r="I25" s="22"/>
      <c r="J25" s="57"/>
      <c r="K25" s="57"/>
      <c r="L25" s="57">
        <v>0.03</v>
      </c>
      <c r="M25" s="57">
        <f>IF(D$17=1,Valores!J80,0)</f>
        <v>0.03</v>
      </c>
      <c r="N25" s="446">
        <f t="shared" si="0"/>
        <v>72.31830000000001</v>
      </c>
      <c r="O25" s="446"/>
      <c r="P25" s="447"/>
      <c r="Q25" s="22"/>
      <c r="R25" s="15"/>
      <c r="S25" s="22"/>
      <c r="T25" s="64" t="s">
        <v>46</v>
      </c>
      <c r="U25" s="64"/>
      <c r="V25" s="64"/>
      <c r="W25" s="64"/>
      <c r="X25" s="64"/>
      <c r="Y25" s="64"/>
      <c r="Z25" s="64"/>
      <c r="AA25" s="22"/>
      <c r="AB25" s="22"/>
      <c r="AC25" s="22"/>
      <c r="AD25" s="22"/>
      <c r="AE25" s="67">
        <v>103</v>
      </c>
      <c r="AF25" s="66"/>
      <c r="AG25" s="66"/>
      <c r="AH25" s="1"/>
      <c r="AI25" s="1"/>
      <c r="AJ25" s="1"/>
      <c r="AK25" s="1"/>
      <c r="AL25" s="1"/>
    </row>
    <row r="26" spans="1:38" ht="16.5" thickBot="1">
      <c r="A26" s="14"/>
      <c r="B26" s="22"/>
      <c r="C26" s="22" t="s">
        <v>48</v>
      </c>
      <c r="D26" s="22"/>
      <c r="E26" s="22"/>
      <c r="F26" s="22"/>
      <c r="G26" s="55"/>
      <c r="H26" s="55"/>
      <c r="I26" s="22"/>
      <c r="J26" s="57"/>
      <c r="K26" s="57"/>
      <c r="L26" s="57">
        <v>0.006</v>
      </c>
      <c r="M26" s="57">
        <f>IF(D$17=1,Valores!J81,0)</f>
        <v>0.006</v>
      </c>
      <c r="N26" s="446">
        <f t="shared" si="0"/>
        <v>14.46366</v>
      </c>
      <c r="O26" s="446"/>
      <c r="P26" s="447"/>
      <c r="Q26" s="22"/>
      <c r="R26" s="15"/>
      <c r="S26" s="22"/>
      <c r="T26" s="68" t="s">
        <v>8</v>
      </c>
      <c r="U26" s="64"/>
      <c r="V26" s="64"/>
      <c r="W26" s="64"/>
      <c r="X26" s="64"/>
      <c r="Y26" s="64"/>
      <c r="Z26" s="64"/>
      <c r="AA26" s="22"/>
      <c r="AB26" s="22"/>
      <c r="AC26" s="22"/>
      <c r="AD26" s="22"/>
      <c r="AE26" s="69">
        <f>(AE25*AE24)</f>
        <v>330.63</v>
      </c>
      <c r="AF26" s="70"/>
      <c r="AG26" s="66"/>
      <c r="AH26" s="1"/>
      <c r="AI26" s="1"/>
      <c r="AJ26" s="1"/>
      <c r="AK26" s="1"/>
      <c r="AL26" s="1"/>
    </row>
    <row r="27" spans="1:38" ht="16.5" thickBot="1">
      <c r="A27" s="14"/>
      <c r="B27" s="22"/>
      <c r="C27" s="71" t="s">
        <v>49</v>
      </c>
      <c r="D27" s="71"/>
      <c r="E27" s="71"/>
      <c r="F27" s="71"/>
      <c r="G27" s="55"/>
      <c r="H27" s="55"/>
      <c r="I27" s="22"/>
      <c r="J27" s="55"/>
      <c r="K27" s="72"/>
      <c r="L27" s="72"/>
      <c r="M27" s="72">
        <f>SUM(M19:M26)</f>
        <v>0.3680000000000001</v>
      </c>
      <c r="N27" s="462">
        <f>SUM(N19:P26)</f>
        <v>887.1044800000001</v>
      </c>
      <c r="O27" s="462"/>
      <c r="P27" s="463"/>
      <c r="Q27" s="73"/>
      <c r="R27" s="74"/>
      <c r="S27" s="75" t="s">
        <v>50</v>
      </c>
      <c r="T27" s="75"/>
      <c r="U27" s="75"/>
      <c r="V27" s="75"/>
      <c r="W27" s="75"/>
      <c r="X27" s="75"/>
      <c r="Y27" s="76"/>
      <c r="Z27" s="76"/>
      <c r="AA27" s="76"/>
      <c r="AB27" s="76"/>
      <c r="AC27" s="76"/>
      <c r="AD27" s="76"/>
      <c r="AE27" s="77">
        <f>SUM(N58,AE22,AE26)</f>
        <v>4958.618307000001</v>
      </c>
      <c r="AF27" s="59"/>
      <c r="AG27" s="70"/>
      <c r="AH27" s="1"/>
      <c r="AI27" s="1"/>
      <c r="AJ27" s="1"/>
      <c r="AK27" s="1"/>
      <c r="AL27" s="1"/>
    </row>
    <row r="28" spans="1:38" ht="15">
      <c r="A28" s="464" t="s">
        <v>51</v>
      </c>
      <c r="B28" s="450"/>
      <c r="C28" s="450"/>
      <c r="D28" s="450"/>
      <c r="E28" s="450"/>
      <c r="F28" s="450"/>
      <c r="G28" s="450"/>
      <c r="H28" s="450"/>
      <c r="I28" s="450"/>
      <c r="J28" s="450"/>
      <c r="K28" s="450"/>
      <c r="L28" s="450"/>
      <c r="M28" s="450"/>
      <c r="N28" s="450"/>
      <c r="O28" s="450"/>
      <c r="P28" s="451"/>
      <c r="Q28" s="78"/>
      <c r="S28" s="7" t="s">
        <v>52</v>
      </c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80"/>
      <c r="AE28" s="81"/>
      <c r="AF28" s="59"/>
      <c r="AG28" s="59"/>
      <c r="AH28" s="1"/>
      <c r="AI28" s="1"/>
      <c r="AJ28" s="1"/>
      <c r="AK28" s="1"/>
      <c r="AL28" s="1"/>
    </row>
    <row r="29" spans="1:38" ht="15">
      <c r="A29" s="14"/>
      <c r="B29" s="22"/>
      <c r="C29" s="83" t="s">
        <v>53</v>
      </c>
      <c r="D29" s="83"/>
      <c r="E29" s="83"/>
      <c r="F29" s="83"/>
      <c r="G29" s="55"/>
      <c r="H29" s="55"/>
      <c r="I29" s="22"/>
      <c r="K29" s="84"/>
      <c r="L29" s="84"/>
      <c r="M29" s="84">
        <v>0.1111</v>
      </c>
      <c r="N29" s="446">
        <f aca="true" t="shared" si="1" ref="N29:N36">(N$16*M29)</f>
        <v>267.818771</v>
      </c>
      <c r="O29" s="446"/>
      <c r="P29" s="447"/>
      <c r="Q29" s="22"/>
      <c r="R29" s="22" t="s">
        <v>54</v>
      </c>
      <c r="S29" s="22" t="s">
        <v>54</v>
      </c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55"/>
      <c r="AE29" s="85">
        <f>AE27</f>
        <v>4958.618307000001</v>
      </c>
      <c r="AF29" s="82"/>
      <c r="AG29" s="59"/>
      <c r="AH29" s="1"/>
      <c r="AI29" s="1"/>
      <c r="AJ29" s="1"/>
      <c r="AK29" s="1"/>
      <c r="AL29" s="1"/>
    </row>
    <row r="30" spans="1:38" ht="15">
      <c r="A30" s="14"/>
      <c r="B30" s="22"/>
      <c r="C30" s="83" t="s">
        <v>55</v>
      </c>
      <c r="D30" s="83"/>
      <c r="E30" s="83"/>
      <c r="F30" s="83"/>
      <c r="G30" s="55"/>
      <c r="H30" s="55"/>
      <c r="I30" s="22"/>
      <c r="J30" s="1"/>
      <c r="K30" s="57"/>
      <c r="L30" s="57"/>
      <c r="M30" s="57">
        <v>0.0194</v>
      </c>
      <c r="N30" s="446">
        <f t="shared" si="1"/>
        <v>46.765834000000005</v>
      </c>
      <c r="O30" s="446"/>
      <c r="P30" s="447"/>
      <c r="Q30" s="22"/>
      <c r="R30" s="22" t="s">
        <v>56</v>
      </c>
      <c r="S30" s="22" t="s">
        <v>56</v>
      </c>
      <c r="T30" s="22"/>
      <c r="U30" s="22"/>
      <c r="V30" s="22"/>
      <c r="W30" s="22"/>
      <c r="X30" s="22"/>
      <c r="Y30" s="22"/>
      <c r="Z30" s="22"/>
      <c r="AA30" s="466">
        <v>0.05</v>
      </c>
      <c r="AB30" s="466"/>
      <c r="AC30" s="466"/>
      <c r="AD30" s="55"/>
      <c r="AE30" s="86">
        <f>(AE29*AA30)</f>
        <v>247.93091535000005</v>
      </c>
      <c r="AF30" s="59"/>
      <c r="AG30" s="82"/>
      <c r="AH30" s="1"/>
      <c r="AI30" s="1"/>
      <c r="AJ30" s="1"/>
      <c r="AK30" s="1"/>
      <c r="AL30" s="1"/>
    </row>
    <row r="31" spans="1:38" ht="15">
      <c r="A31" s="14"/>
      <c r="B31" s="22"/>
      <c r="C31" s="83" t="s">
        <v>57</v>
      </c>
      <c r="D31" s="83"/>
      <c r="E31" s="83"/>
      <c r="F31" s="83"/>
      <c r="G31" s="55"/>
      <c r="H31" s="55"/>
      <c r="I31" s="22"/>
      <c r="J31" s="1"/>
      <c r="K31" s="57"/>
      <c r="L31" s="57"/>
      <c r="M31" s="57">
        <v>0.0139</v>
      </c>
      <c r="N31" s="446">
        <f t="shared" si="1"/>
        <v>33.507479</v>
      </c>
      <c r="O31" s="446"/>
      <c r="P31" s="447"/>
      <c r="Q31" s="22"/>
      <c r="R31" s="29" t="s">
        <v>8</v>
      </c>
      <c r="S31" s="29" t="s">
        <v>8</v>
      </c>
      <c r="T31" s="22"/>
      <c r="U31" s="22"/>
      <c r="V31" s="22"/>
      <c r="W31" s="22"/>
      <c r="X31" s="22"/>
      <c r="Y31" s="22"/>
      <c r="Z31" s="22"/>
      <c r="AA31" s="22"/>
      <c r="AB31" s="56"/>
      <c r="AC31" s="57"/>
      <c r="AD31" s="55"/>
      <c r="AE31" s="85">
        <f>SUM(AE29:AE30)</f>
        <v>5206.5492223500005</v>
      </c>
      <c r="AF31" s="87"/>
      <c r="AG31" s="59"/>
      <c r="AH31" s="1"/>
      <c r="AI31" s="1"/>
      <c r="AJ31" s="1"/>
      <c r="AK31" s="1"/>
      <c r="AL31" s="1"/>
    </row>
    <row r="32" spans="1:38" ht="15">
      <c r="A32" s="14"/>
      <c r="B32" s="22"/>
      <c r="C32" s="83" t="s">
        <v>58</v>
      </c>
      <c r="D32" s="83"/>
      <c r="E32" s="83"/>
      <c r="F32" s="83"/>
      <c r="G32" s="55"/>
      <c r="H32" s="55"/>
      <c r="I32" s="22"/>
      <c r="J32" s="1"/>
      <c r="K32" s="57"/>
      <c r="L32" s="57"/>
      <c r="M32" s="57">
        <v>0.0033</v>
      </c>
      <c r="N32" s="446">
        <f t="shared" si="1"/>
        <v>7.955013</v>
      </c>
      <c r="O32" s="446"/>
      <c r="P32" s="447"/>
      <c r="Q32" s="78"/>
      <c r="S32" s="7" t="s">
        <v>59</v>
      </c>
      <c r="T32" s="8"/>
      <c r="U32" s="8"/>
      <c r="V32" s="8"/>
      <c r="W32" s="8"/>
      <c r="X32" s="8"/>
      <c r="Y32" s="8"/>
      <c r="Z32" s="8"/>
      <c r="AA32" s="8"/>
      <c r="AB32" s="8"/>
      <c r="AC32" s="8"/>
      <c r="AD32" s="88"/>
      <c r="AE32" s="50"/>
      <c r="AF32" s="87"/>
      <c r="AG32" s="87"/>
      <c r="AH32" s="1"/>
      <c r="AI32" s="1"/>
      <c r="AJ32" s="1"/>
      <c r="AK32" s="1"/>
      <c r="AL32" s="1"/>
    </row>
    <row r="33" spans="1:38" ht="15">
      <c r="A33" s="14"/>
      <c r="B33" s="22"/>
      <c r="C33" s="83" t="s">
        <v>60</v>
      </c>
      <c r="D33" s="83"/>
      <c r="E33" s="83"/>
      <c r="F33" s="83"/>
      <c r="G33" s="55"/>
      <c r="H33" s="55"/>
      <c r="I33" s="22"/>
      <c r="J33" s="1"/>
      <c r="K33" s="57"/>
      <c r="L33" s="57"/>
      <c r="M33" s="57">
        <v>0.0027</v>
      </c>
      <c r="N33" s="446">
        <f t="shared" si="1"/>
        <v>6.508647000000001</v>
      </c>
      <c r="O33" s="446"/>
      <c r="P33" s="447"/>
      <c r="Q33" s="22"/>
      <c r="R33" s="22" t="s">
        <v>61</v>
      </c>
      <c r="S33" s="22" t="s">
        <v>61</v>
      </c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89"/>
      <c r="AE33" s="90">
        <f>AE31</f>
        <v>5206.5492223500005</v>
      </c>
      <c r="AF33" s="87"/>
      <c r="AG33" s="87"/>
      <c r="AH33" s="1"/>
      <c r="AI33" s="1"/>
      <c r="AJ33" s="1"/>
      <c r="AK33" s="1"/>
      <c r="AL33" s="1"/>
    </row>
    <row r="34" spans="1:38" ht="15">
      <c r="A34" s="14"/>
      <c r="B34" s="22"/>
      <c r="C34" s="91" t="s">
        <v>62</v>
      </c>
      <c r="D34" s="91"/>
      <c r="E34" s="91"/>
      <c r="F34" s="91"/>
      <c r="G34" s="55"/>
      <c r="H34" s="55"/>
      <c r="I34" s="22"/>
      <c r="J34" s="1"/>
      <c r="K34" s="92"/>
      <c r="L34" s="92"/>
      <c r="M34" s="92">
        <v>0.0007</v>
      </c>
      <c r="N34" s="446">
        <f t="shared" si="1"/>
        <v>1.687427</v>
      </c>
      <c r="O34" s="446"/>
      <c r="P34" s="447"/>
      <c r="Q34" s="22"/>
      <c r="R34" s="22" t="s">
        <v>63</v>
      </c>
      <c r="S34" s="22" t="s">
        <v>63</v>
      </c>
      <c r="T34" s="22"/>
      <c r="U34" s="22"/>
      <c r="V34" s="22"/>
      <c r="W34" s="22"/>
      <c r="X34" s="22"/>
      <c r="Y34" s="22"/>
      <c r="Z34" s="22"/>
      <c r="AA34" s="466">
        <v>0.1</v>
      </c>
      <c r="AB34" s="466"/>
      <c r="AC34" s="466"/>
      <c r="AD34" s="93"/>
      <c r="AE34" s="86">
        <f>(AE33*AA34)</f>
        <v>520.6549222350001</v>
      </c>
      <c r="AF34" s="87"/>
      <c r="AG34" s="87"/>
      <c r="AH34" s="1"/>
      <c r="AI34" s="1"/>
      <c r="AJ34" s="1"/>
      <c r="AK34" s="1"/>
      <c r="AL34" s="1"/>
    </row>
    <row r="35" spans="1:38" ht="15">
      <c r="A35" s="14"/>
      <c r="B35" s="22"/>
      <c r="C35" s="83" t="s">
        <v>64</v>
      </c>
      <c r="D35" s="83"/>
      <c r="E35" s="83"/>
      <c r="F35" s="83"/>
      <c r="G35" s="55"/>
      <c r="H35" s="55"/>
      <c r="I35" s="22"/>
      <c r="J35" s="1"/>
      <c r="K35" s="57"/>
      <c r="L35" s="57"/>
      <c r="M35" s="57">
        <v>0.0002</v>
      </c>
      <c r="N35" s="446">
        <f t="shared" si="1"/>
        <v>0.48212200000000005</v>
      </c>
      <c r="O35" s="446"/>
      <c r="P35" s="447"/>
      <c r="Q35" s="22"/>
      <c r="R35" s="29" t="s">
        <v>8</v>
      </c>
      <c r="S35" s="29" t="s">
        <v>8</v>
      </c>
      <c r="T35" s="29"/>
      <c r="U35" s="22"/>
      <c r="V35" s="22"/>
      <c r="W35" s="22"/>
      <c r="X35" s="22"/>
      <c r="Y35" s="22"/>
      <c r="Z35" s="22"/>
      <c r="AA35" s="22"/>
      <c r="AB35" s="22"/>
      <c r="AC35" s="22"/>
      <c r="AD35" s="94"/>
      <c r="AE35" s="85">
        <f>SUM(AE33:AE34)</f>
        <v>5727.204144585001</v>
      </c>
      <c r="AF35" s="87"/>
      <c r="AG35" s="87"/>
      <c r="AH35" s="1"/>
      <c r="AI35" s="1"/>
      <c r="AJ35" s="1"/>
      <c r="AK35" s="1"/>
      <c r="AL35" s="1"/>
    </row>
    <row r="36" spans="1:38" ht="15">
      <c r="A36" s="14"/>
      <c r="B36" s="22"/>
      <c r="C36" s="83" t="s">
        <v>65</v>
      </c>
      <c r="D36" s="83"/>
      <c r="E36" s="83"/>
      <c r="F36" s="83"/>
      <c r="G36" s="55"/>
      <c r="H36" s="55"/>
      <c r="I36" s="22"/>
      <c r="J36" s="1"/>
      <c r="K36" s="84"/>
      <c r="L36" s="84"/>
      <c r="M36" s="84">
        <v>0.0833333333333333</v>
      </c>
      <c r="N36" s="446">
        <f t="shared" si="1"/>
        <v>200.8841666666666</v>
      </c>
      <c r="O36" s="446"/>
      <c r="P36" s="447"/>
      <c r="Q36" s="78"/>
      <c r="S36" s="7" t="s">
        <v>66</v>
      </c>
      <c r="T36" s="8"/>
      <c r="U36" s="8"/>
      <c r="V36" s="8"/>
      <c r="W36" s="8"/>
      <c r="X36" s="8"/>
      <c r="Y36" s="8"/>
      <c r="Z36" s="8"/>
      <c r="AA36" s="8"/>
      <c r="AB36" s="8"/>
      <c r="AC36" s="95"/>
      <c r="AD36" s="96"/>
      <c r="AE36" s="97"/>
      <c r="AF36" s="87"/>
      <c r="AG36" s="87"/>
      <c r="AH36" s="1"/>
      <c r="AI36" s="1"/>
      <c r="AJ36" s="1"/>
      <c r="AK36" s="1"/>
      <c r="AL36" s="1"/>
    </row>
    <row r="37" spans="1:38" ht="15">
      <c r="A37" s="14"/>
      <c r="B37" s="22"/>
      <c r="C37" s="71" t="s">
        <v>67</v>
      </c>
      <c r="D37" s="22"/>
      <c r="E37" s="22"/>
      <c r="F37" s="22"/>
      <c r="G37" s="55"/>
      <c r="H37" s="55"/>
      <c r="I37" s="22"/>
      <c r="K37" s="72"/>
      <c r="L37" s="72"/>
      <c r="M37" s="72">
        <f>SUM(J29:M36)</f>
        <v>0.2346333333333333</v>
      </c>
      <c r="N37" s="462">
        <f>SUM(N29:P36)</f>
        <v>565.6094596666667</v>
      </c>
      <c r="O37" s="462"/>
      <c r="P37" s="463"/>
      <c r="Q37" s="52"/>
      <c r="R37" s="22" t="s">
        <v>68</v>
      </c>
      <c r="S37" s="22" t="s">
        <v>69</v>
      </c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57"/>
      <c r="AE37" s="85">
        <f>AE35</f>
        <v>5727.204144585001</v>
      </c>
      <c r="AF37" s="59"/>
      <c r="AG37" s="87"/>
      <c r="AH37" s="1"/>
      <c r="AI37" s="1"/>
      <c r="AJ37" s="1"/>
      <c r="AK37" s="1"/>
      <c r="AL37" s="1"/>
    </row>
    <row r="38" spans="1:38" ht="15">
      <c r="A38" s="464" t="s">
        <v>70</v>
      </c>
      <c r="B38" s="450"/>
      <c r="C38" s="450"/>
      <c r="D38" s="450"/>
      <c r="E38" s="450"/>
      <c r="F38" s="450"/>
      <c r="G38" s="450"/>
      <c r="H38" s="450"/>
      <c r="I38" s="450"/>
      <c r="J38" s="450"/>
      <c r="K38" s="450"/>
      <c r="L38" s="450"/>
      <c r="M38" s="450"/>
      <c r="N38" s="450"/>
      <c r="O38" s="450"/>
      <c r="P38" s="451"/>
      <c r="Q38" s="52"/>
      <c r="R38" s="22" t="s">
        <v>71</v>
      </c>
      <c r="S38" s="22" t="s">
        <v>71</v>
      </c>
      <c r="T38" s="22"/>
      <c r="U38" s="22"/>
      <c r="V38" s="22"/>
      <c r="W38" s="22"/>
      <c r="X38" s="22"/>
      <c r="Y38" s="22"/>
      <c r="Z38" s="22"/>
      <c r="AA38" s="465">
        <f>IF(D$17=1,'[1]Valores'!J107,0)</f>
        <v>0.03</v>
      </c>
      <c r="AB38" s="465"/>
      <c r="AC38" s="465"/>
      <c r="AD38" s="57"/>
      <c r="AE38" s="99">
        <f>(AE$37*AA38)</f>
        <v>171.81612433755</v>
      </c>
      <c r="AF38" s="98"/>
      <c r="AG38" s="59"/>
      <c r="AH38" s="1"/>
      <c r="AI38" s="1"/>
      <c r="AJ38" s="1"/>
      <c r="AK38" s="1"/>
      <c r="AL38" s="1"/>
    </row>
    <row r="39" spans="1:38" ht="15">
      <c r="A39" s="14"/>
      <c r="B39" s="22"/>
      <c r="C39" s="83" t="s">
        <v>72</v>
      </c>
      <c r="D39" s="83"/>
      <c r="E39" s="83"/>
      <c r="F39" s="83"/>
      <c r="G39" s="55"/>
      <c r="H39" s="55"/>
      <c r="I39" s="22"/>
      <c r="J39" s="22"/>
      <c r="K39" s="100"/>
      <c r="L39" s="84"/>
      <c r="M39" s="84">
        <v>0.0042</v>
      </c>
      <c r="N39" s="388">
        <f>(N$16*M39)</f>
        <v>10.124562</v>
      </c>
      <c r="O39" s="388"/>
      <c r="P39" s="389"/>
      <c r="Q39" s="52"/>
      <c r="R39" s="22" t="s">
        <v>73</v>
      </c>
      <c r="S39" s="22" t="s">
        <v>73</v>
      </c>
      <c r="T39" s="22"/>
      <c r="U39" s="22"/>
      <c r="V39" s="22"/>
      <c r="W39" s="22"/>
      <c r="X39" s="22"/>
      <c r="Y39" s="22"/>
      <c r="Z39" s="22"/>
      <c r="AA39" s="465">
        <f>IF(D$17=1,'[1]Valores'!J108,0)</f>
        <v>0.0065</v>
      </c>
      <c r="AB39" s="465"/>
      <c r="AC39" s="465"/>
      <c r="AD39" s="57"/>
      <c r="AE39" s="99">
        <f>(AE$37*AA39)</f>
        <v>37.22682693980251</v>
      </c>
      <c r="AF39" s="1"/>
      <c r="AG39" s="98"/>
      <c r="AH39" s="1"/>
      <c r="AI39" s="1"/>
      <c r="AJ39" s="1"/>
      <c r="AK39" s="1"/>
      <c r="AL39" s="1"/>
    </row>
    <row r="40" spans="1:38" ht="15">
      <c r="A40" s="14"/>
      <c r="B40" s="22"/>
      <c r="C40" s="83" t="s">
        <v>74</v>
      </c>
      <c r="D40" s="83"/>
      <c r="E40" s="83"/>
      <c r="F40" s="83"/>
      <c r="G40" s="55"/>
      <c r="H40" s="55"/>
      <c r="I40" s="22"/>
      <c r="J40" s="22"/>
      <c r="K40" s="100"/>
      <c r="L40" s="84"/>
      <c r="M40" s="84">
        <v>0.0016</v>
      </c>
      <c r="N40" s="388">
        <f aca="true" t="shared" si="2" ref="N40:N45">(N$16*M40)</f>
        <v>3.8569760000000004</v>
      </c>
      <c r="O40" s="388"/>
      <c r="P40" s="389"/>
      <c r="Q40" s="22"/>
      <c r="R40" s="22" t="s">
        <v>75</v>
      </c>
      <c r="S40" s="22" t="s">
        <v>75</v>
      </c>
      <c r="T40" s="22"/>
      <c r="U40" s="22"/>
      <c r="V40" s="22"/>
      <c r="W40" s="22"/>
      <c r="X40" s="22"/>
      <c r="Y40" s="22"/>
      <c r="Z40" s="22"/>
      <c r="AA40" s="465">
        <f>IF(D$17=1,'[1]Valores'!J109,0)</f>
        <v>0.03</v>
      </c>
      <c r="AB40" s="465"/>
      <c r="AC40" s="465"/>
      <c r="AD40" s="84"/>
      <c r="AE40" s="99">
        <f>(AE$37*AA40)</f>
        <v>171.81612433755</v>
      </c>
      <c r="AF40" s="101"/>
      <c r="AG40" s="1"/>
      <c r="AH40" s="1"/>
      <c r="AI40" s="1"/>
      <c r="AJ40" s="1"/>
      <c r="AK40" s="1"/>
      <c r="AL40" s="1"/>
    </row>
    <row r="41" spans="1:38" ht="15">
      <c r="A41" s="14"/>
      <c r="B41" s="22"/>
      <c r="C41" s="83" t="s">
        <v>76</v>
      </c>
      <c r="D41" s="83"/>
      <c r="E41" s="83"/>
      <c r="F41" s="83"/>
      <c r="G41" s="55"/>
      <c r="H41" s="55"/>
      <c r="I41" s="22"/>
      <c r="J41" s="22"/>
      <c r="K41" s="100"/>
      <c r="L41" s="84"/>
      <c r="M41" s="84">
        <v>0.0003</v>
      </c>
      <c r="N41" s="388">
        <f t="shared" si="2"/>
        <v>0.723183</v>
      </c>
      <c r="O41" s="388"/>
      <c r="P41" s="389"/>
      <c r="Q41" s="22"/>
      <c r="R41" s="22"/>
      <c r="S41" s="22" t="s">
        <v>77</v>
      </c>
      <c r="T41" s="22"/>
      <c r="U41" s="22"/>
      <c r="V41" s="22"/>
      <c r="W41" s="22"/>
      <c r="X41" s="22"/>
      <c r="Y41" s="22"/>
      <c r="Z41" s="22"/>
      <c r="AA41" s="470">
        <f>IF(D17=2,'[1]Valores'!J110,0)</f>
        <v>0</v>
      </c>
      <c r="AB41" s="470"/>
      <c r="AC41" s="470"/>
      <c r="AD41" s="84"/>
      <c r="AE41" s="99">
        <f>(AE$37*AA41)</f>
        <v>0</v>
      </c>
      <c r="AF41" s="102"/>
      <c r="AG41" s="101"/>
      <c r="AH41" s="1"/>
      <c r="AI41" s="1"/>
      <c r="AJ41" s="1"/>
      <c r="AK41" s="1"/>
      <c r="AL41" s="1"/>
    </row>
    <row r="42" spans="1:38" ht="15">
      <c r="A42" s="14"/>
      <c r="B42" s="22"/>
      <c r="C42" s="83" t="s">
        <v>78</v>
      </c>
      <c r="D42" s="83"/>
      <c r="E42" s="83"/>
      <c r="F42" s="83"/>
      <c r="G42" s="55"/>
      <c r="H42" s="55"/>
      <c r="I42" s="22"/>
      <c r="J42" s="22"/>
      <c r="K42" s="100"/>
      <c r="L42" s="84"/>
      <c r="M42" s="84">
        <v>0.032</v>
      </c>
      <c r="N42" s="388">
        <f t="shared" si="2"/>
        <v>77.13952</v>
      </c>
      <c r="O42" s="388"/>
      <c r="P42" s="389"/>
      <c r="Q42" s="22"/>
      <c r="R42" s="29" t="s">
        <v>79</v>
      </c>
      <c r="S42" s="29" t="s">
        <v>80</v>
      </c>
      <c r="T42" s="29"/>
      <c r="U42" s="29"/>
      <c r="V42" s="22"/>
      <c r="W42" s="22"/>
      <c r="X42" s="22"/>
      <c r="Y42" s="22"/>
      <c r="Z42" s="22"/>
      <c r="AA42" s="471">
        <f>SUM(AA38:AC41)</f>
        <v>0.0665</v>
      </c>
      <c r="AB42" s="471"/>
      <c r="AC42" s="471"/>
      <c r="AD42" s="72"/>
      <c r="AE42" s="103">
        <f>SUM(AE38:AE41)</f>
        <v>380.8590756149025</v>
      </c>
      <c r="AF42" s="102"/>
      <c r="AG42" s="102"/>
      <c r="AH42" s="1"/>
      <c r="AI42" s="1"/>
      <c r="AJ42" s="1"/>
      <c r="AK42" s="1"/>
      <c r="AL42" s="1"/>
    </row>
    <row r="43" spans="1:38" ht="15.75" thickBot="1">
      <c r="A43" s="14"/>
      <c r="B43" s="22"/>
      <c r="C43" s="83" t="s">
        <v>81</v>
      </c>
      <c r="D43" s="83"/>
      <c r="E43" s="83"/>
      <c r="F43" s="83"/>
      <c r="G43" s="55"/>
      <c r="H43" s="55"/>
      <c r="I43" s="22"/>
      <c r="J43" s="22"/>
      <c r="K43" s="100"/>
      <c r="L43" s="84"/>
      <c r="M43" s="84">
        <v>0.0004</v>
      </c>
      <c r="N43" s="388">
        <f t="shared" si="2"/>
        <v>0.9642440000000001</v>
      </c>
      <c r="O43" s="388"/>
      <c r="P43" s="389"/>
      <c r="Q43" s="104"/>
      <c r="R43" s="104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105"/>
      <c r="AF43" s="102"/>
      <c r="AG43" s="102"/>
      <c r="AH43" s="1"/>
      <c r="AI43" s="1"/>
      <c r="AJ43" s="1"/>
      <c r="AK43" s="1"/>
      <c r="AL43" s="1"/>
    </row>
    <row r="44" spans="1:38" ht="15.75" thickBot="1">
      <c r="A44" s="14"/>
      <c r="B44" s="22"/>
      <c r="C44" s="83" t="s">
        <v>82</v>
      </c>
      <c r="D44" s="83"/>
      <c r="E44" s="83"/>
      <c r="F44" s="83"/>
      <c r="G44" s="55"/>
      <c r="H44" s="55"/>
      <c r="I44" s="22"/>
      <c r="J44" s="22"/>
      <c r="K44" s="100"/>
      <c r="L44" s="84"/>
      <c r="M44" s="84">
        <v>0.0002</v>
      </c>
      <c r="N44" s="388">
        <f t="shared" si="2"/>
        <v>0.48212200000000005</v>
      </c>
      <c r="O44" s="388"/>
      <c r="P44" s="389"/>
      <c r="Q44" s="76"/>
      <c r="R44" s="76"/>
      <c r="S44" s="223"/>
      <c r="T44" s="224" t="s">
        <v>83</v>
      </c>
      <c r="U44" s="224"/>
      <c r="V44" s="224"/>
      <c r="W44" s="76"/>
      <c r="X44" s="76"/>
      <c r="Y44" s="76"/>
      <c r="Z44" s="76"/>
      <c r="AA44" s="76"/>
      <c r="AB44" s="76"/>
      <c r="AC44" s="76"/>
      <c r="AD44" s="76"/>
      <c r="AE44" s="77">
        <f>SUM(AE37,AE42)</f>
        <v>6108.063220199903</v>
      </c>
      <c r="AF44" s="102"/>
      <c r="AG44" s="102"/>
      <c r="AH44" s="1"/>
      <c r="AI44" s="1"/>
      <c r="AJ44" s="1"/>
      <c r="AK44" s="1"/>
      <c r="AL44" s="1"/>
    </row>
    <row r="45" spans="1:38" ht="15.75" thickBot="1">
      <c r="A45" s="14"/>
      <c r="B45" s="22"/>
      <c r="C45" s="83" t="s">
        <v>84</v>
      </c>
      <c r="D45" s="83"/>
      <c r="E45" s="83"/>
      <c r="F45" s="83"/>
      <c r="G45" s="55"/>
      <c r="H45" s="55"/>
      <c r="I45" s="22"/>
      <c r="J45" s="22"/>
      <c r="K45" s="22"/>
      <c r="L45" s="84">
        <v>0.0042</v>
      </c>
      <c r="M45" s="84">
        <f>IF(D17=1,'[1]Valores'!J102,0)</f>
        <v>0.0887</v>
      </c>
      <c r="N45" s="388">
        <f t="shared" si="2"/>
        <v>213.821107</v>
      </c>
      <c r="O45" s="388"/>
      <c r="P45" s="389"/>
      <c r="Q45" s="225"/>
      <c r="R45" s="225"/>
      <c r="S45" s="226"/>
      <c r="T45" s="227" t="s">
        <v>170</v>
      </c>
      <c r="U45" s="227"/>
      <c r="V45" s="227"/>
      <c r="W45" s="225"/>
      <c r="X45" s="225"/>
      <c r="Y45" s="225"/>
      <c r="Z45" s="225"/>
      <c r="AA45" s="225"/>
      <c r="AB45" s="225"/>
      <c r="AC45" s="225"/>
      <c r="AD45" s="225"/>
      <c r="AE45" s="228">
        <f>(AE44/103)</f>
        <v>59.301584662134985</v>
      </c>
      <c r="AF45" s="102"/>
      <c r="AG45" s="102"/>
      <c r="AH45" s="1"/>
      <c r="AI45" s="1"/>
      <c r="AJ45" s="1"/>
      <c r="AK45" s="1"/>
      <c r="AL45" s="1"/>
    </row>
    <row r="46" spans="1:38" ht="15">
      <c r="A46" s="14"/>
      <c r="B46" s="22"/>
      <c r="C46" s="71" t="s">
        <v>85</v>
      </c>
      <c r="D46" s="22"/>
      <c r="E46" s="22"/>
      <c r="F46" s="22"/>
      <c r="G46" s="55"/>
      <c r="H46" s="55"/>
      <c r="I46" s="22"/>
      <c r="J46" s="22"/>
      <c r="K46" s="22"/>
      <c r="L46" s="467">
        <f>SUM(M39:M45)</f>
        <v>0.1274</v>
      </c>
      <c r="M46" s="467"/>
      <c r="N46" s="468">
        <f>SUM(N39:P45)</f>
        <v>307.111714</v>
      </c>
      <c r="O46" s="468"/>
      <c r="P46" s="469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303"/>
      <c r="AF46" s="102"/>
      <c r="AG46" s="102"/>
      <c r="AH46" s="1"/>
      <c r="AI46" s="1"/>
      <c r="AJ46" s="1"/>
      <c r="AK46" s="1"/>
      <c r="AL46" s="1"/>
    </row>
    <row r="47" spans="1:38" ht="15">
      <c r="A47" s="14"/>
      <c r="B47" s="43"/>
      <c r="C47" s="71" t="s">
        <v>86</v>
      </c>
      <c r="D47" s="22"/>
      <c r="E47" s="22"/>
      <c r="F47" s="22"/>
      <c r="G47" s="55"/>
      <c r="H47" s="55"/>
      <c r="I47" s="22"/>
      <c r="J47" s="22"/>
      <c r="K47" s="22"/>
      <c r="L47" s="467">
        <f>SUM(M27,M37,L46)</f>
        <v>0.7300333333333333</v>
      </c>
      <c r="M47" s="467"/>
      <c r="N47" s="455">
        <f>SUM(N27,N37,N46)</f>
        <v>1759.8256536666668</v>
      </c>
      <c r="O47" s="455"/>
      <c r="P47" s="456"/>
      <c r="Q47" s="106"/>
      <c r="R47" s="106"/>
      <c r="S47" s="312" t="s">
        <v>177</v>
      </c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313"/>
      <c r="AF47" s="107"/>
      <c r="AG47" s="102"/>
      <c r="AH47" s="1"/>
      <c r="AI47" s="1"/>
      <c r="AJ47" s="1"/>
      <c r="AK47" s="1"/>
      <c r="AL47" s="1"/>
    </row>
    <row r="48" spans="1:38" ht="15" customHeight="1">
      <c r="A48" s="215" t="s">
        <v>136</v>
      </c>
      <c r="B48" s="8"/>
      <c r="C48" s="216"/>
      <c r="D48" s="8"/>
      <c r="E48" s="8"/>
      <c r="F48" s="8"/>
      <c r="G48" s="217"/>
      <c r="H48" s="217"/>
      <c r="I48" s="8"/>
      <c r="J48" s="8"/>
      <c r="K48" s="8"/>
      <c r="L48" s="218"/>
      <c r="M48" s="218"/>
      <c r="N48" s="385"/>
      <c r="O48" s="385"/>
      <c r="P48" s="385"/>
      <c r="Q48" s="106"/>
      <c r="R48" s="106"/>
      <c r="S48" s="314" t="s">
        <v>176</v>
      </c>
      <c r="T48" s="324"/>
      <c r="U48" s="324"/>
      <c r="V48" s="324"/>
      <c r="W48" s="324"/>
      <c r="X48" s="324"/>
      <c r="Y48" s="324"/>
      <c r="Z48" s="324"/>
      <c r="AA48" s="324"/>
      <c r="AB48" s="324"/>
      <c r="AC48" s="324"/>
      <c r="AD48" s="324"/>
      <c r="AE48" s="315"/>
      <c r="AF48" s="101"/>
      <c r="AG48" s="107"/>
      <c r="AH48" s="1"/>
      <c r="AI48" s="1"/>
      <c r="AJ48" s="1"/>
      <c r="AK48" s="1"/>
      <c r="AL48" s="1"/>
    </row>
    <row r="49" spans="1:38" ht="15">
      <c r="A49" s="212" t="s">
        <v>137</v>
      </c>
      <c r="B49" s="29"/>
      <c r="C49" s="71"/>
      <c r="D49" s="29"/>
      <c r="E49" s="29"/>
      <c r="F49" s="22"/>
      <c r="G49" s="3"/>
      <c r="H49" s="157" t="s">
        <v>25</v>
      </c>
      <c r="I49" s="22"/>
      <c r="J49" s="22"/>
      <c r="K49" s="22"/>
      <c r="L49" s="72"/>
      <c r="M49" s="72"/>
      <c r="N49" s="364" t="s">
        <v>27</v>
      </c>
      <c r="O49" s="364"/>
      <c r="P49" s="365"/>
      <c r="Q49" s="106"/>
      <c r="R49" s="106"/>
      <c r="S49" s="316" t="s">
        <v>171</v>
      </c>
      <c r="T49" s="324"/>
      <c r="U49" s="324"/>
      <c r="V49" s="324"/>
      <c r="W49" s="324"/>
      <c r="X49" s="324"/>
      <c r="Y49" s="324"/>
      <c r="Z49" s="324"/>
      <c r="AA49" s="324"/>
      <c r="AB49" s="324"/>
      <c r="AC49" s="324"/>
      <c r="AD49" s="324"/>
      <c r="AE49" s="315"/>
      <c r="AF49" s="110"/>
      <c r="AG49" s="101"/>
      <c r="AH49" s="1"/>
      <c r="AI49" s="1"/>
      <c r="AJ49" s="1"/>
      <c r="AK49" s="1"/>
      <c r="AL49" s="1"/>
    </row>
    <row r="50" spans="1:38" ht="15.75">
      <c r="A50" s="14"/>
      <c r="B50" s="476">
        <v>14</v>
      </c>
      <c r="C50" s="476"/>
      <c r="D50" s="22"/>
      <c r="E50" s="22"/>
      <c r="F50" s="22"/>
      <c r="G50" s="3"/>
      <c r="H50" s="213">
        <v>22</v>
      </c>
      <c r="I50" s="22"/>
      <c r="J50" s="22"/>
      <c r="K50" s="22"/>
      <c r="L50" s="72"/>
      <c r="M50" s="72"/>
      <c r="N50" s="455">
        <f>(H50*B50)</f>
        <v>308</v>
      </c>
      <c r="O50" s="455"/>
      <c r="P50" s="456"/>
      <c r="Q50" s="106"/>
      <c r="R50" s="106"/>
      <c r="S50" s="314" t="s">
        <v>172</v>
      </c>
      <c r="T50" s="324"/>
      <c r="U50" s="324"/>
      <c r="V50" s="324"/>
      <c r="W50" s="324"/>
      <c r="X50" s="324"/>
      <c r="Y50" s="324"/>
      <c r="Z50" s="324"/>
      <c r="AA50" s="324"/>
      <c r="AB50" s="324"/>
      <c r="AC50" s="324"/>
      <c r="AD50" s="324"/>
      <c r="AE50" s="315"/>
      <c r="AF50" s="111"/>
      <c r="AG50" s="110"/>
      <c r="AH50" s="1"/>
      <c r="AI50" s="1"/>
      <c r="AJ50" s="1"/>
      <c r="AK50" s="1"/>
      <c r="AL50" s="1"/>
    </row>
    <row r="51" spans="1:38" ht="15.75">
      <c r="A51" s="83" t="s">
        <v>166</v>
      </c>
      <c r="B51" s="304"/>
      <c r="C51" s="304"/>
      <c r="D51" s="232"/>
      <c r="E51" s="232"/>
      <c r="F51" s="232"/>
      <c r="G51" s="231"/>
      <c r="H51" s="305">
        <v>0.2</v>
      </c>
      <c r="I51" s="232"/>
      <c r="J51" s="232"/>
      <c r="K51" s="232"/>
      <c r="L51" s="233"/>
      <c r="M51" s="233"/>
      <c r="N51" s="453">
        <f>(H51*N50)</f>
        <v>61.6</v>
      </c>
      <c r="O51" s="453"/>
      <c r="P51" s="454"/>
      <c r="Q51" s="106"/>
      <c r="R51" s="106"/>
      <c r="S51" s="314" t="s">
        <v>184</v>
      </c>
      <c r="T51" s="324"/>
      <c r="U51" s="324"/>
      <c r="V51" s="324"/>
      <c r="W51" s="324"/>
      <c r="X51" s="324"/>
      <c r="Y51" s="324"/>
      <c r="Z51" s="324"/>
      <c r="AA51" s="324"/>
      <c r="AB51" s="324"/>
      <c r="AC51" s="324"/>
      <c r="AD51" s="324"/>
      <c r="AE51" s="315"/>
      <c r="AF51" s="111"/>
      <c r="AG51" s="110"/>
      <c r="AH51" s="1"/>
      <c r="AI51" s="1"/>
      <c r="AJ51" s="1"/>
      <c r="AK51" s="1"/>
      <c r="AL51" s="1"/>
    </row>
    <row r="52" spans="1:38" ht="15.75">
      <c r="A52" s="14"/>
      <c r="B52" s="234"/>
      <c r="C52" s="71" t="s">
        <v>167</v>
      </c>
      <c r="D52" s="232"/>
      <c r="E52" s="232"/>
      <c r="F52" s="232"/>
      <c r="G52" s="231"/>
      <c r="H52" s="236"/>
      <c r="I52" s="232"/>
      <c r="J52" s="232"/>
      <c r="K52" s="232"/>
      <c r="L52" s="233"/>
      <c r="M52" s="233"/>
      <c r="N52" s="455">
        <f>(N50-N51)</f>
        <v>246.4</v>
      </c>
      <c r="O52" s="455"/>
      <c r="P52" s="456"/>
      <c r="Q52" s="106"/>
      <c r="R52" s="106"/>
      <c r="S52" s="314" t="s">
        <v>173</v>
      </c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15"/>
      <c r="AF52" s="112"/>
      <c r="AG52" s="111"/>
      <c r="AH52" s="1"/>
      <c r="AI52" s="1"/>
      <c r="AJ52" s="1"/>
      <c r="AK52" s="1"/>
      <c r="AL52" s="1"/>
    </row>
    <row r="53" spans="1:38" ht="15.75">
      <c r="A53" s="219" t="s">
        <v>138</v>
      </c>
      <c r="B53" s="8"/>
      <c r="C53" s="216"/>
      <c r="D53" s="8"/>
      <c r="E53" s="8"/>
      <c r="F53" s="8"/>
      <c r="G53" s="217"/>
      <c r="H53" s="217"/>
      <c r="I53" s="8"/>
      <c r="J53" s="8"/>
      <c r="K53" s="8"/>
      <c r="L53" s="218"/>
      <c r="M53" s="218"/>
      <c r="N53" s="385"/>
      <c r="O53" s="385"/>
      <c r="P53" s="386"/>
      <c r="Q53" s="106"/>
      <c r="R53" s="106"/>
      <c r="S53" s="314" t="s">
        <v>178</v>
      </c>
      <c r="T53" s="324"/>
      <c r="U53" s="324"/>
      <c r="V53" s="324"/>
      <c r="W53" s="324"/>
      <c r="X53" s="324"/>
      <c r="Y53" s="324"/>
      <c r="Z53" s="324"/>
      <c r="AA53" s="324"/>
      <c r="AB53" s="324"/>
      <c r="AC53" s="324"/>
      <c r="AD53" s="324"/>
      <c r="AE53" s="315"/>
      <c r="AF53" s="1"/>
      <c r="AG53" s="112"/>
      <c r="AH53" s="1"/>
      <c r="AI53" s="1"/>
      <c r="AJ53" s="1"/>
      <c r="AK53" s="1"/>
      <c r="AL53" s="1"/>
    </row>
    <row r="54" spans="1:38" ht="15">
      <c r="A54" s="214" t="s">
        <v>139</v>
      </c>
      <c r="B54" s="29"/>
      <c r="C54" s="71"/>
      <c r="D54" s="29"/>
      <c r="E54" s="29"/>
      <c r="F54" s="22"/>
      <c r="G54" s="3"/>
      <c r="H54" s="157" t="s">
        <v>25</v>
      </c>
      <c r="I54" s="22"/>
      <c r="J54" s="22"/>
      <c r="K54" s="22"/>
      <c r="L54" s="72"/>
      <c r="M54" s="72"/>
      <c r="N54" s="364" t="s">
        <v>27</v>
      </c>
      <c r="O54" s="364"/>
      <c r="P54" s="365"/>
      <c r="Q54" s="106"/>
      <c r="R54" s="106"/>
      <c r="S54" s="314" t="s">
        <v>179</v>
      </c>
      <c r="T54" s="324"/>
      <c r="U54" s="324"/>
      <c r="V54" s="324"/>
      <c r="W54" s="324"/>
      <c r="X54" s="324"/>
      <c r="Y54" s="324"/>
      <c r="Z54" s="324"/>
      <c r="AA54" s="324"/>
      <c r="AB54" s="324"/>
      <c r="AC54" s="324"/>
      <c r="AD54" s="324"/>
      <c r="AE54" s="315"/>
      <c r="AF54" s="1"/>
      <c r="AG54" s="1"/>
      <c r="AH54" s="1"/>
      <c r="AI54" s="1"/>
      <c r="AJ54" s="1"/>
      <c r="AK54" s="1"/>
      <c r="AL54" s="1"/>
    </row>
    <row r="55" spans="1:38" ht="15">
      <c r="A55" s="14"/>
      <c r="B55" s="476">
        <v>2.7</v>
      </c>
      <c r="C55" s="476"/>
      <c r="D55" s="22"/>
      <c r="E55" s="22"/>
      <c r="F55" s="22"/>
      <c r="G55" s="3"/>
      <c r="H55" s="213">
        <v>44</v>
      </c>
      <c r="I55" s="22"/>
      <c r="J55" s="22"/>
      <c r="K55" s="22"/>
      <c r="L55" s="72"/>
      <c r="M55" s="72"/>
      <c r="N55" s="455">
        <f>(H55*B55)</f>
        <v>118.80000000000001</v>
      </c>
      <c r="O55" s="455"/>
      <c r="P55" s="456"/>
      <c r="Q55" s="106"/>
      <c r="R55" s="106"/>
      <c r="S55" s="314" t="s">
        <v>174</v>
      </c>
      <c r="T55" s="324"/>
      <c r="U55" s="324"/>
      <c r="V55" s="324"/>
      <c r="W55" s="324"/>
      <c r="X55" s="324"/>
      <c r="Y55" s="324"/>
      <c r="Z55" s="324"/>
      <c r="AA55" s="324"/>
      <c r="AB55" s="324"/>
      <c r="AC55" s="324"/>
      <c r="AD55" s="324"/>
      <c r="AE55" s="315"/>
      <c r="AF55" s="1"/>
      <c r="AG55" s="1"/>
      <c r="AH55" s="1"/>
      <c r="AI55" s="1"/>
      <c r="AJ55" s="1"/>
      <c r="AK55" s="1"/>
      <c r="AL55" s="1"/>
    </row>
    <row r="56" spans="1:38" ht="15">
      <c r="A56" s="14"/>
      <c r="B56" s="232"/>
      <c r="C56" s="83" t="s">
        <v>168</v>
      </c>
      <c r="D56" s="232"/>
      <c r="E56" s="232"/>
      <c r="F56" s="232"/>
      <c r="G56" s="231"/>
      <c r="H56" s="306">
        <v>0.06</v>
      </c>
      <c r="I56" s="232"/>
      <c r="J56" s="232"/>
      <c r="K56" s="232"/>
      <c r="L56" s="233"/>
      <c r="M56" s="233"/>
      <c r="N56" s="453">
        <f>(H56*N14)</f>
        <v>56.6466</v>
      </c>
      <c r="O56" s="453"/>
      <c r="P56" s="454"/>
      <c r="Q56" s="106"/>
      <c r="R56" s="106"/>
      <c r="S56" s="314" t="s">
        <v>180</v>
      </c>
      <c r="T56" s="324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15"/>
      <c r="AF56" s="1"/>
      <c r="AG56" s="1"/>
      <c r="AH56" s="1"/>
      <c r="AI56" s="1"/>
      <c r="AJ56" s="1"/>
      <c r="AK56" s="1"/>
      <c r="AL56" s="1"/>
    </row>
    <row r="57" spans="1:38" ht="15.75" thickBot="1">
      <c r="A57" s="108"/>
      <c r="B57" s="109"/>
      <c r="C57" s="191" t="s">
        <v>169</v>
      </c>
      <c r="D57" s="109"/>
      <c r="E57" s="109"/>
      <c r="F57" s="109"/>
      <c r="G57" s="168"/>
      <c r="H57" s="307"/>
      <c r="I57" s="109"/>
      <c r="J57" s="109"/>
      <c r="K57" s="109"/>
      <c r="L57" s="201"/>
      <c r="M57" s="201"/>
      <c r="N57" s="472">
        <f>(N55-N56)</f>
        <v>62.15340000000001</v>
      </c>
      <c r="O57" s="472"/>
      <c r="P57" s="473"/>
      <c r="Q57" s="106"/>
      <c r="R57" s="106"/>
      <c r="S57" s="314" t="s">
        <v>175</v>
      </c>
      <c r="T57" s="324"/>
      <c r="U57" s="324"/>
      <c r="V57" s="324"/>
      <c r="W57" s="324"/>
      <c r="X57" s="324"/>
      <c r="Y57" s="324"/>
      <c r="Z57" s="324"/>
      <c r="AA57" s="324"/>
      <c r="AB57" s="324"/>
      <c r="AC57" s="324"/>
      <c r="AD57" s="324"/>
      <c r="AE57" s="315"/>
      <c r="AF57" s="1"/>
      <c r="AG57" s="1"/>
      <c r="AH57" s="1"/>
      <c r="AI57" s="1"/>
      <c r="AJ57" s="1"/>
      <c r="AK57" s="1"/>
      <c r="AL57" s="1"/>
    </row>
    <row r="58" spans="1:38" ht="15.75" thickBot="1">
      <c r="A58" s="220"/>
      <c r="B58" s="221" t="s">
        <v>140</v>
      </c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474">
        <f>SUM(N16,N47,N52,N57)</f>
        <v>4478.989053666667</v>
      </c>
      <c r="O58" s="474"/>
      <c r="P58" s="475"/>
      <c r="Q58" s="106"/>
      <c r="R58" s="106"/>
      <c r="S58" s="325"/>
      <c r="T58" s="326"/>
      <c r="U58" s="326"/>
      <c r="V58" s="326"/>
      <c r="W58" s="326"/>
      <c r="X58" s="326"/>
      <c r="Y58" s="326"/>
      <c r="Z58" s="326"/>
      <c r="AA58" s="326"/>
      <c r="AB58" s="326"/>
      <c r="AC58" s="326"/>
      <c r="AD58" s="326"/>
      <c r="AE58" s="317"/>
      <c r="AF58" s="1"/>
      <c r="AG58" s="1"/>
      <c r="AH58" s="1"/>
      <c r="AI58" s="1"/>
      <c r="AJ58" s="1"/>
      <c r="AK58" s="1"/>
      <c r="AL58" s="1"/>
    </row>
    <row r="59" spans="1:38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06"/>
      <c r="R59" s="106"/>
      <c r="S59" s="324"/>
      <c r="T59" s="324"/>
      <c r="U59" s="324"/>
      <c r="V59" s="324"/>
      <c r="W59" s="324"/>
      <c r="X59" s="324"/>
      <c r="Y59" s="324"/>
      <c r="Z59" s="324"/>
      <c r="AA59" s="324"/>
      <c r="AB59" s="324"/>
      <c r="AC59" s="324"/>
      <c r="AD59" s="324"/>
      <c r="AE59" s="324"/>
      <c r="AF59" s="1"/>
      <c r="AG59" s="1"/>
      <c r="AH59" s="1"/>
      <c r="AI59" s="1"/>
      <c r="AJ59" s="1"/>
      <c r="AK59" s="1"/>
      <c r="AL59" s="1"/>
    </row>
    <row r="60" spans="1:38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06"/>
      <c r="R60" s="106"/>
      <c r="S60" s="324"/>
      <c r="T60" s="324"/>
      <c r="U60" s="324"/>
      <c r="V60" s="324"/>
      <c r="W60" s="324"/>
      <c r="X60" s="324"/>
      <c r="Y60" s="324"/>
      <c r="Z60" s="324"/>
      <c r="AA60" s="324"/>
      <c r="AB60" s="324"/>
      <c r="AC60" s="324"/>
      <c r="AD60" s="324"/>
      <c r="AE60" s="324"/>
      <c r="AF60" s="1"/>
      <c r="AG60" s="1"/>
      <c r="AH60" s="1"/>
      <c r="AI60" s="1"/>
      <c r="AJ60" s="1"/>
      <c r="AK60" s="1"/>
      <c r="AL60" s="1"/>
    </row>
    <row r="61" spans="1:38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"/>
      <c r="AG61" s="1"/>
      <c r="AH61" s="1"/>
      <c r="AI61" s="1"/>
      <c r="AJ61" s="1"/>
      <c r="AK61" s="1"/>
      <c r="AL61" s="1"/>
    </row>
    <row r="62" spans="1:38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"/>
      <c r="AG62" s="1"/>
      <c r="AH62" s="1"/>
      <c r="AI62" s="1"/>
      <c r="AJ62" s="1"/>
      <c r="AK62" s="1"/>
      <c r="AL62" s="1"/>
    </row>
    <row r="63" spans="1:38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"/>
      <c r="AG63" s="1"/>
      <c r="AH63" s="1"/>
      <c r="AI63" s="1"/>
      <c r="AJ63" s="1"/>
      <c r="AK63" s="1"/>
      <c r="AL63" s="1"/>
    </row>
    <row r="64" spans="1:38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9:38" ht="15"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</sheetData>
  <sheetProtection password="CC25" sheet="1" objects="1" scenarios="1" selectLockedCells="1"/>
  <mergeCells count="81">
    <mergeCell ref="N57:P57"/>
    <mergeCell ref="N58:P58"/>
    <mergeCell ref="B50:C50"/>
    <mergeCell ref="N50:P50"/>
    <mergeCell ref="N52:P52"/>
    <mergeCell ref="N54:P54"/>
    <mergeCell ref="B55:C55"/>
    <mergeCell ref="N55:P55"/>
    <mergeCell ref="N53:P53"/>
    <mergeCell ref="N51:P51"/>
    <mergeCell ref="N56:P56"/>
    <mergeCell ref="L47:M47"/>
    <mergeCell ref="N47:P47"/>
    <mergeCell ref="N48:P48"/>
    <mergeCell ref="N49:P49"/>
    <mergeCell ref="AA40:AC40"/>
    <mergeCell ref="N41:P41"/>
    <mergeCell ref="AA41:AC41"/>
    <mergeCell ref="N42:P42"/>
    <mergeCell ref="AA42:AC42"/>
    <mergeCell ref="N43:P43"/>
    <mergeCell ref="N44:P44"/>
    <mergeCell ref="N45:P45"/>
    <mergeCell ref="L46:M46"/>
    <mergeCell ref="N46:P46"/>
    <mergeCell ref="N40:P40"/>
    <mergeCell ref="N39:P39"/>
    <mergeCell ref="AA39:AC39"/>
    <mergeCell ref="AA30:AC30"/>
    <mergeCell ref="N31:P31"/>
    <mergeCell ref="N32:P32"/>
    <mergeCell ref="N33:P33"/>
    <mergeCell ref="N34:P34"/>
    <mergeCell ref="AA34:AC34"/>
    <mergeCell ref="AA38:AC38"/>
    <mergeCell ref="N30:P30"/>
    <mergeCell ref="N35:P35"/>
    <mergeCell ref="N36:P36"/>
    <mergeCell ref="N37:P37"/>
    <mergeCell ref="A38:P38"/>
    <mergeCell ref="N25:P25"/>
    <mergeCell ref="N26:P26"/>
    <mergeCell ref="N27:P27"/>
    <mergeCell ref="A28:P28"/>
    <mergeCell ref="N29:P29"/>
    <mergeCell ref="N24:P24"/>
    <mergeCell ref="D15:E15"/>
    <mergeCell ref="F15:G15"/>
    <mergeCell ref="N15:P15"/>
    <mergeCell ref="N16:P16"/>
    <mergeCell ref="N17:P17"/>
    <mergeCell ref="A18:P18"/>
    <mergeCell ref="N19:P19"/>
    <mergeCell ref="N20:P20"/>
    <mergeCell ref="N21:P21"/>
    <mergeCell ref="N22:P22"/>
    <mergeCell ref="N23:P23"/>
    <mergeCell ref="F13:G13"/>
    <mergeCell ref="J13:M13"/>
    <mergeCell ref="N13:P13"/>
    <mergeCell ref="D14:E14"/>
    <mergeCell ref="F14:G14"/>
    <mergeCell ref="N14:P14"/>
    <mergeCell ref="N12:P12"/>
    <mergeCell ref="A5:P5"/>
    <mergeCell ref="A6:P6"/>
    <mergeCell ref="A7:P7"/>
    <mergeCell ref="A8:P8"/>
    <mergeCell ref="A10:G10"/>
    <mergeCell ref="H10:M10"/>
    <mergeCell ref="A11:G11"/>
    <mergeCell ref="H11:M11"/>
    <mergeCell ref="G9:H9"/>
    <mergeCell ref="J9:K9"/>
    <mergeCell ref="A4:E4"/>
    <mergeCell ref="F4:I4"/>
    <mergeCell ref="A1:P1"/>
    <mergeCell ref="Q1:AE1"/>
    <mergeCell ref="AF1:AH1"/>
    <mergeCell ref="A3:E3"/>
    <mergeCell ref="F3:I3"/>
  </mergeCells>
  <printOptions/>
  <pageMargins left="0.511811024" right="0.511811024" top="0.787401575" bottom="0.787401575" header="0.31496062" footer="0.31496062"/>
  <pageSetup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21"/>
  <sheetViews>
    <sheetView showGridLines="0" zoomScalePageLayoutView="0" workbookViewId="0" topLeftCell="A1">
      <selection activeCell="L7" sqref="L7:N7"/>
    </sheetView>
  </sheetViews>
  <sheetFormatPr defaultColWidth="9.140625" defaultRowHeight="15"/>
  <cols>
    <col min="1" max="1" width="13.7109375" style="211" customWidth="1"/>
    <col min="2" max="2" width="11.57421875" style="211" bestFit="1" customWidth="1"/>
    <col min="3" max="3" width="6.28125" style="211" bestFit="1" customWidth="1"/>
    <col min="4" max="4" width="4.7109375" style="211" customWidth="1"/>
    <col min="5" max="5" width="12.7109375" style="0" bestFit="1" customWidth="1"/>
    <col min="6" max="6" width="3.28125" style="0" customWidth="1"/>
    <col min="7" max="7" width="3.421875" style="0" customWidth="1"/>
    <col min="8" max="8" width="4.00390625" style="0" customWidth="1"/>
    <col min="9" max="9" width="5.57421875" style="0" customWidth="1"/>
    <col min="10" max="10" width="3.140625" style="0" customWidth="1"/>
    <col min="11" max="11" width="4.140625" style="0" customWidth="1"/>
    <col min="12" max="12" width="6.00390625" style="0" customWidth="1"/>
    <col min="13" max="13" width="4.140625" style="0" customWidth="1"/>
    <col min="14" max="14" width="6.00390625" style="0" customWidth="1"/>
    <col min="15" max="15" width="5.421875" style="0" customWidth="1"/>
    <col min="16" max="16" width="2.57421875" style="0" customWidth="1"/>
    <col min="17" max="17" width="5.8515625" style="0" customWidth="1"/>
    <col min="18" max="18" width="4.7109375" style="0" customWidth="1"/>
    <col min="19" max="19" width="5.140625" style="0" customWidth="1"/>
    <col min="20" max="20" width="5.7109375" style="0" customWidth="1"/>
    <col min="21" max="21" width="5.57421875" style="0" customWidth="1"/>
    <col min="22" max="23" width="4.8515625" style="0" customWidth="1"/>
    <col min="24" max="25" width="5.28125" style="0" customWidth="1"/>
  </cols>
  <sheetData>
    <row r="1" spans="1:31" ht="42" customHeight="1" thickBot="1">
      <c r="A1" s="500" t="s">
        <v>87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2"/>
      <c r="O1" s="113"/>
      <c r="P1" s="113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"/>
      <c r="AB1" s="1"/>
      <c r="AC1" s="1"/>
      <c r="AD1" s="1"/>
      <c r="AE1" s="1"/>
    </row>
    <row r="2" spans="1:31" ht="15">
      <c r="A2" s="115"/>
      <c r="B2" s="116"/>
      <c r="C2" s="116"/>
      <c r="D2" s="116"/>
      <c r="E2" s="117"/>
      <c r="F2" s="117"/>
      <c r="G2" s="117"/>
      <c r="H2" s="117"/>
      <c r="I2" s="117"/>
      <c r="J2" s="117"/>
      <c r="K2" s="117"/>
      <c r="L2" s="117"/>
      <c r="M2" s="117"/>
      <c r="N2" s="118"/>
      <c r="O2" s="22"/>
      <c r="P2" s="22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"/>
      <c r="AB2" s="1"/>
      <c r="AC2" s="1"/>
      <c r="AD2" s="1"/>
      <c r="AE2" s="1"/>
    </row>
    <row r="3" spans="1:31" ht="15">
      <c r="A3" s="503" t="s">
        <v>88</v>
      </c>
      <c r="B3" s="504"/>
      <c r="C3" s="504"/>
      <c r="D3" s="507" t="s">
        <v>89</v>
      </c>
      <c r="E3" s="120" t="s">
        <v>90</v>
      </c>
      <c r="F3" s="121" t="s">
        <v>91</v>
      </c>
      <c r="G3" s="122"/>
      <c r="H3" s="123"/>
      <c r="I3" s="123"/>
      <c r="J3" s="123"/>
      <c r="K3" s="123"/>
      <c r="L3" s="123"/>
      <c r="M3" s="123"/>
      <c r="N3" s="124"/>
      <c r="O3" s="22"/>
      <c r="P3" s="125"/>
      <c r="Q3" s="59"/>
      <c r="R3" s="59"/>
      <c r="S3" s="59"/>
      <c r="T3" s="59"/>
      <c r="U3" s="59"/>
      <c r="V3" s="59"/>
      <c r="W3" s="59"/>
      <c r="X3" s="59"/>
      <c r="Y3" s="59"/>
      <c r="Z3" s="1"/>
      <c r="AA3" s="1"/>
      <c r="AB3" s="1"/>
      <c r="AC3" s="1"/>
      <c r="AD3" s="1"/>
      <c r="AE3" s="1"/>
    </row>
    <row r="4" spans="1:31" ht="15">
      <c r="A4" s="505"/>
      <c r="B4" s="506"/>
      <c r="C4" s="506"/>
      <c r="D4" s="508"/>
      <c r="E4" s="126" t="s">
        <v>92</v>
      </c>
      <c r="F4" s="127" t="s">
        <v>93</v>
      </c>
      <c r="G4" s="128"/>
      <c r="H4" s="22"/>
      <c r="I4" s="22"/>
      <c r="J4" s="22"/>
      <c r="K4" s="22"/>
      <c r="L4" s="22"/>
      <c r="M4" s="22"/>
      <c r="N4" s="129"/>
      <c r="O4" s="22"/>
      <c r="P4" s="55"/>
      <c r="Q4" s="55"/>
      <c r="R4" s="55"/>
      <c r="S4" s="55"/>
      <c r="T4" s="55"/>
      <c r="U4" s="55"/>
      <c r="V4" s="55"/>
      <c r="W4" s="55"/>
      <c r="X4" s="55"/>
      <c r="Y4" s="55"/>
      <c r="Z4" s="1"/>
      <c r="AA4" s="1"/>
      <c r="AB4" s="1"/>
      <c r="AC4" s="1"/>
      <c r="AD4" s="1"/>
      <c r="AE4" s="1"/>
    </row>
    <row r="5" spans="1:31" ht="15">
      <c r="A5" s="509" t="s">
        <v>94</v>
      </c>
      <c r="B5" s="510"/>
      <c r="C5" s="510"/>
      <c r="D5" s="130"/>
      <c r="E5" s="131"/>
      <c r="F5" s="127"/>
      <c r="G5" s="16" t="s">
        <v>95</v>
      </c>
      <c r="H5" s="22"/>
      <c r="I5" s="22"/>
      <c r="J5" s="22"/>
      <c r="K5" s="22"/>
      <c r="L5" s="511">
        <v>3.95</v>
      </c>
      <c r="M5" s="511"/>
      <c r="N5" s="512"/>
      <c r="O5" s="22"/>
      <c r="P5" s="55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" customHeight="1">
      <c r="A6" s="489" t="s">
        <v>96</v>
      </c>
      <c r="B6" s="490"/>
      <c r="C6" s="490"/>
      <c r="D6" s="132"/>
      <c r="E6" s="133"/>
      <c r="F6" s="134" t="s">
        <v>97</v>
      </c>
      <c r="G6" s="135"/>
      <c r="H6" s="123"/>
      <c r="I6" s="123"/>
      <c r="J6" s="123"/>
      <c r="K6" s="123"/>
      <c r="L6" s="123"/>
      <c r="M6" s="123"/>
      <c r="N6" s="124"/>
      <c r="O6" s="22"/>
      <c r="P6" s="55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5">
      <c r="A7" s="489" t="s">
        <v>98</v>
      </c>
      <c r="B7" s="490"/>
      <c r="C7" s="490"/>
      <c r="D7" s="132"/>
      <c r="E7" s="136">
        <v>300000</v>
      </c>
      <c r="F7" s="127"/>
      <c r="G7" s="16" t="s">
        <v>99</v>
      </c>
      <c r="H7" s="22"/>
      <c r="I7" s="22"/>
      <c r="J7" s="22"/>
      <c r="K7" s="22"/>
      <c r="L7" s="491">
        <v>18.87</v>
      </c>
      <c r="M7" s="491"/>
      <c r="N7" s="492"/>
      <c r="O7" s="22"/>
      <c r="P7" s="55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5">
      <c r="A8" s="489" t="s">
        <v>100</v>
      </c>
      <c r="B8" s="490"/>
      <c r="C8" s="490"/>
      <c r="D8" s="132"/>
      <c r="E8" s="137">
        <v>10</v>
      </c>
      <c r="F8" s="134" t="s">
        <v>101</v>
      </c>
      <c r="G8" s="123"/>
      <c r="H8" s="123"/>
      <c r="I8" s="123"/>
      <c r="J8" s="123"/>
      <c r="K8" s="123"/>
      <c r="L8" s="123" t="s">
        <v>165</v>
      </c>
      <c r="M8" s="123"/>
      <c r="N8" s="124"/>
      <c r="O8" s="22"/>
      <c r="P8" s="55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5">
      <c r="A9" s="138" t="s">
        <v>102</v>
      </c>
      <c r="B9" s="132"/>
      <c r="C9" s="132"/>
      <c r="D9" s="132"/>
      <c r="E9" s="137"/>
      <c r="F9" s="16" t="s">
        <v>103</v>
      </c>
      <c r="G9" s="16"/>
      <c r="H9" s="16"/>
      <c r="I9" s="16"/>
      <c r="K9" s="22"/>
      <c r="L9" s="453">
        <v>944.11</v>
      </c>
      <c r="M9" s="453"/>
      <c r="N9" s="454"/>
      <c r="O9" s="22"/>
      <c r="P9" s="55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5">
      <c r="A10" s="479" t="s">
        <v>104</v>
      </c>
      <c r="B10" s="480"/>
      <c r="C10" s="132"/>
      <c r="D10" s="132"/>
      <c r="E10" s="139" t="s">
        <v>142</v>
      </c>
      <c r="F10" s="140" t="s">
        <v>143</v>
      </c>
      <c r="G10" s="140"/>
      <c r="H10" s="140"/>
      <c r="I10" s="140"/>
      <c r="K10" s="22"/>
      <c r="L10" s="493">
        <v>1466.5</v>
      </c>
      <c r="M10" s="493"/>
      <c r="N10" s="494"/>
      <c r="O10" s="22"/>
      <c r="P10" s="55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5">
      <c r="A11" s="479" t="s">
        <v>105</v>
      </c>
      <c r="B11" s="480"/>
      <c r="C11" s="132"/>
      <c r="D11" s="132"/>
      <c r="E11" s="137">
        <v>4</v>
      </c>
      <c r="F11" s="141" t="s">
        <v>106</v>
      </c>
      <c r="G11" s="142"/>
      <c r="H11" s="142"/>
      <c r="I11" s="142"/>
      <c r="J11" s="143"/>
      <c r="K11" s="143"/>
      <c r="L11" s="477"/>
      <c r="M11" s="477"/>
      <c r="N11" s="478"/>
      <c r="O11" s="22"/>
      <c r="P11" s="55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5">
      <c r="A12" s="479" t="s">
        <v>107</v>
      </c>
      <c r="B12" s="480"/>
      <c r="C12" s="132"/>
      <c r="D12" s="132"/>
      <c r="E12" s="136">
        <v>45000</v>
      </c>
      <c r="F12" s="481" t="s">
        <v>108</v>
      </c>
      <c r="G12" s="431"/>
      <c r="H12" s="431"/>
      <c r="I12" s="431"/>
      <c r="J12" s="431"/>
      <c r="K12" s="431"/>
      <c r="L12" s="482">
        <v>5000</v>
      </c>
      <c r="M12" s="431"/>
      <c r="N12" s="444"/>
      <c r="O12" s="22"/>
      <c r="P12" s="55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5">
      <c r="A13" s="479" t="s">
        <v>109</v>
      </c>
      <c r="B13" s="480"/>
      <c r="C13" s="132"/>
      <c r="D13" s="132"/>
      <c r="E13" s="133">
        <v>254.58</v>
      </c>
      <c r="F13" s="485" t="s">
        <v>110</v>
      </c>
      <c r="G13" s="486"/>
      <c r="H13" s="486"/>
      <c r="I13" s="486"/>
      <c r="J13" s="486"/>
      <c r="K13" s="486"/>
      <c r="L13" s="487">
        <v>0.2219</v>
      </c>
      <c r="M13" s="487"/>
      <c r="N13" s="488"/>
      <c r="O13" s="22"/>
      <c r="P13" s="55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5">
      <c r="A14" s="479" t="s">
        <v>111</v>
      </c>
      <c r="B14" s="480"/>
      <c r="C14" s="132"/>
      <c r="D14" s="132"/>
      <c r="E14" s="133">
        <v>0</v>
      </c>
      <c r="F14" s="515" t="s">
        <v>112</v>
      </c>
      <c r="G14" s="516"/>
      <c r="H14" s="516"/>
      <c r="I14" s="516"/>
      <c r="J14" s="516"/>
      <c r="K14" s="516"/>
      <c r="L14" s="143"/>
      <c r="M14" s="143"/>
      <c r="N14" s="144"/>
      <c r="O14" s="22"/>
      <c r="P14" s="55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5">
      <c r="A15" s="479" t="s">
        <v>113</v>
      </c>
      <c r="B15" s="480"/>
      <c r="C15" s="132"/>
      <c r="D15" s="132"/>
      <c r="E15" s="133">
        <v>0</v>
      </c>
      <c r="F15" s="145" t="s">
        <v>147</v>
      </c>
      <c r="G15" s="3"/>
      <c r="H15" s="3"/>
      <c r="I15" s="3"/>
      <c r="J15" s="3"/>
      <c r="K15" s="3"/>
      <c r="L15" s="497">
        <v>0.86</v>
      </c>
      <c r="M15" s="497"/>
      <c r="N15" s="498"/>
      <c r="O15" s="22"/>
      <c r="P15" s="55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5">
      <c r="A16" s="479" t="s">
        <v>114</v>
      </c>
      <c r="B16" s="480"/>
      <c r="C16" s="132"/>
      <c r="D16" s="132"/>
      <c r="E16" s="133"/>
      <c r="F16" s="145" t="s">
        <v>115</v>
      </c>
      <c r="G16" s="3"/>
      <c r="H16" s="3"/>
      <c r="I16" s="3"/>
      <c r="J16" s="3"/>
      <c r="K16" s="3"/>
      <c r="L16" s="497">
        <v>0.24</v>
      </c>
      <c r="M16" s="497"/>
      <c r="N16" s="498"/>
      <c r="O16" s="22"/>
      <c r="P16" s="55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5" customHeight="1">
      <c r="A17" s="517" t="s">
        <v>116</v>
      </c>
      <c r="B17" s="518"/>
      <c r="C17" s="132"/>
      <c r="D17" s="132"/>
      <c r="E17" s="146">
        <f>(E13*E11)/E12</f>
        <v>0.022629333333333335</v>
      </c>
      <c r="F17" s="145" t="s">
        <v>117</v>
      </c>
      <c r="G17" s="3"/>
      <c r="H17" s="3"/>
      <c r="I17" s="3"/>
      <c r="J17" s="3"/>
      <c r="K17" s="3"/>
      <c r="L17" s="497">
        <v>0.28</v>
      </c>
      <c r="M17" s="497"/>
      <c r="N17" s="498"/>
      <c r="O17" s="22"/>
      <c r="P17" s="55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5" customHeight="1">
      <c r="A18" s="489" t="s">
        <v>118</v>
      </c>
      <c r="B18" s="490"/>
      <c r="C18" s="132"/>
      <c r="D18" s="132"/>
      <c r="E18" s="137"/>
      <c r="F18" s="145" t="s">
        <v>144</v>
      </c>
      <c r="G18" s="13"/>
      <c r="H18" s="13"/>
      <c r="I18" s="13"/>
      <c r="J18" s="13"/>
      <c r="K18" s="13"/>
      <c r="L18" s="497">
        <v>1.83</v>
      </c>
      <c r="M18" s="497"/>
      <c r="N18" s="498"/>
      <c r="O18" s="22"/>
      <c r="P18" s="55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5">
      <c r="A19" s="483" t="s">
        <v>120</v>
      </c>
      <c r="B19" s="484"/>
      <c r="C19" s="132"/>
      <c r="D19" s="132"/>
      <c r="E19" s="136">
        <v>5000</v>
      </c>
      <c r="F19" s="485" t="s">
        <v>119</v>
      </c>
      <c r="G19" s="486"/>
      <c r="H19" s="486"/>
      <c r="I19" s="486"/>
      <c r="J19" s="486"/>
      <c r="K19" s="486"/>
      <c r="L19" s="495">
        <f>SUM(L15:N18)</f>
        <v>3.21</v>
      </c>
      <c r="M19" s="495"/>
      <c r="N19" s="496"/>
      <c r="O19" s="22"/>
      <c r="P19" s="55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5">
      <c r="A20" s="479" t="s">
        <v>121</v>
      </c>
      <c r="B20" s="480"/>
      <c r="C20" s="132"/>
      <c r="D20" s="132"/>
      <c r="E20" s="147">
        <v>10</v>
      </c>
      <c r="F20" s="3"/>
      <c r="G20" s="3"/>
      <c r="H20" s="3"/>
      <c r="I20" s="3"/>
      <c r="J20" s="3"/>
      <c r="K20" s="3"/>
      <c r="L20" s="3"/>
      <c r="M20" s="3"/>
      <c r="N20" s="4"/>
      <c r="O20" s="22"/>
      <c r="P20" s="55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8.75" customHeight="1">
      <c r="A21" s="479" t="s">
        <v>116</v>
      </c>
      <c r="B21" s="480"/>
      <c r="C21" s="132"/>
      <c r="D21" s="132"/>
      <c r="E21" s="146">
        <f>E20/E19</f>
        <v>0.002</v>
      </c>
      <c r="F21" s="3"/>
      <c r="G21" s="3"/>
      <c r="H21" s="3"/>
      <c r="I21" s="3"/>
      <c r="J21" s="3"/>
      <c r="K21" s="3"/>
      <c r="L21" s="3"/>
      <c r="M21" s="3"/>
      <c r="N21" s="4"/>
      <c r="O21" s="22"/>
      <c r="P21" s="55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5">
      <c r="A22" s="489" t="s">
        <v>93</v>
      </c>
      <c r="B22" s="490"/>
      <c r="C22" s="132"/>
      <c r="D22" s="132"/>
      <c r="E22" s="137"/>
      <c r="F22" s="3"/>
      <c r="G22" s="3"/>
      <c r="H22" s="3"/>
      <c r="I22" s="3"/>
      <c r="J22" s="3"/>
      <c r="K22" s="3"/>
      <c r="L22" s="3"/>
      <c r="M22" s="3"/>
      <c r="N22" s="4"/>
      <c r="O22" s="22"/>
      <c r="P22" s="55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8.75" customHeight="1">
      <c r="A23" s="479" t="s">
        <v>122</v>
      </c>
      <c r="B23" s="480"/>
      <c r="C23" s="132"/>
      <c r="D23" s="132"/>
      <c r="E23" s="147">
        <v>10</v>
      </c>
      <c r="F23" s="3"/>
      <c r="G23" s="3"/>
      <c r="H23" s="3"/>
      <c r="I23" s="3"/>
      <c r="J23" s="3"/>
      <c r="K23" s="3"/>
      <c r="L23" s="3"/>
      <c r="M23" s="3"/>
      <c r="N23" s="4"/>
      <c r="O23" s="22"/>
      <c r="P23" s="55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8" customHeight="1">
      <c r="A24" s="519" t="s">
        <v>123</v>
      </c>
      <c r="B24" s="520"/>
      <c r="C24" s="148"/>
      <c r="D24" s="148"/>
      <c r="E24" s="149" t="s">
        <v>99</v>
      </c>
      <c r="F24" s="3"/>
      <c r="G24" s="3"/>
      <c r="H24" s="3"/>
      <c r="I24" s="3"/>
      <c r="J24" s="3"/>
      <c r="K24" s="3"/>
      <c r="L24" s="3"/>
      <c r="M24" s="3"/>
      <c r="N24" s="4"/>
      <c r="O24" s="22"/>
      <c r="P24" s="55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5">
      <c r="A25" s="138"/>
      <c r="B25" s="130"/>
      <c r="C25" s="130"/>
      <c r="D25" s="130"/>
      <c r="E25" s="150"/>
      <c r="F25" s="3"/>
      <c r="G25" s="3"/>
      <c r="H25" s="3"/>
      <c r="I25" s="3"/>
      <c r="J25" s="3"/>
      <c r="K25" s="3"/>
      <c r="L25" s="3"/>
      <c r="M25" s="3"/>
      <c r="N25" s="4"/>
      <c r="O25" s="3"/>
      <c r="P25" s="22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5" customHeight="1">
      <c r="A26" s="152"/>
      <c r="B26" s="153"/>
      <c r="C26" s="153"/>
      <c r="D26" s="153"/>
      <c r="E26" s="153"/>
      <c r="F26" s="151"/>
      <c r="G26" s="3"/>
      <c r="H26" s="3"/>
      <c r="I26" s="3"/>
      <c r="J26" s="3"/>
      <c r="K26" s="3"/>
      <c r="L26" s="3"/>
      <c r="M26" s="3"/>
      <c r="N26" s="4"/>
      <c r="O26" s="3"/>
      <c r="P26" s="22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5" customHeight="1">
      <c r="A27" s="489" t="s">
        <v>124</v>
      </c>
      <c r="B27" s="490"/>
      <c r="C27" s="153"/>
      <c r="D27" s="153"/>
      <c r="E27" s="153"/>
      <c r="F27" s="151"/>
      <c r="G27" s="154"/>
      <c r="H27" s="154"/>
      <c r="I27" s="3"/>
      <c r="J27" s="3"/>
      <c r="K27" s="3"/>
      <c r="L27" s="3"/>
      <c r="M27" s="3"/>
      <c r="N27" s="4"/>
      <c r="O27" s="3"/>
      <c r="P27" s="22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25.5" customHeight="1">
      <c r="A28" s="521" t="s">
        <v>125</v>
      </c>
      <c r="B28" s="522"/>
      <c r="C28" s="522"/>
      <c r="D28" s="153"/>
      <c r="E28" s="499" t="s">
        <v>145</v>
      </c>
      <c r="F28" s="499"/>
      <c r="G28" s="499"/>
      <c r="H28" s="499"/>
      <c r="I28" s="499"/>
      <c r="J28" s="499"/>
      <c r="K28" s="3"/>
      <c r="L28" s="3"/>
      <c r="M28" s="3"/>
      <c r="N28" s="4"/>
      <c r="O28" s="3"/>
      <c r="P28" s="22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5">
      <c r="A29" s="156"/>
      <c r="B29" s="157"/>
      <c r="C29" s="157"/>
      <c r="D29" s="153"/>
      <c r="E29" s="154" t="s">
        <v>146</v>
      </c>
      <c r="F29" s="155"/>
      <c r="G29" s="3"/>
      <c r="H29" s="3"/>
      <c r="I29" s="3"/>
      <c r="J29" s="3"/>
      <c r="K29" s="3"/>
      <c r="L29" s="3"/>
      <c r="M29" s="3"/>
      <c r="N29" s="4"/>
      <c r="O29" s="3"/>
      <c r="P29" s="22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5">
      <c r="A30" s="2" t="s">
        <v>126</v>
      </c>
      <c r="B30" s="153"/>
      <c r="C30" s="153"/>
      <c r="D30" s="153"/>
      <c r="E30" s="153"/>
      <c r="F30" s="155"/>
      <c r="G30" s="3"/>
      <c r="H30" s="3"/>
      <c r="I30" s="3"/>
      <c r="J30" s="3"/>
      <c r="K30" s="3"/>
      <c r="L30" s="3"/>
      <c r="M30" s="3"/>
      <c r="N30" s="4"/>
      <c r="O30" s="3"/>
      <c r="P30" s="22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5">
      <c r="A31" s="2" t="s">
        <v>127</v>
      </c>
      <c r="B31" s="158"/>
      <c r="C31" s="158"/>
      <c r="D31" s="158"/>
      <c r="E31" s="158"/>
      <c r="F31" s="151"/>
      <c r="G31" s="3"/>
      <c r="H31" s="3"/>
      <c r="I31" s="3"/>
      <c r="J31" s="3"/>
      <c r="K31" s="3"/>
      <c r="L31" s="3"/>
      <c r="M31" s="3"/>
      <c r="N31" s="4"/>
      <c r="O31" s="3"/>
      <c r="P31" s="22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7.25" customHeight="1">
      <c r="A32" s="2" t="s">
        <v>128</v>
      </c>
      <c r="B32" s="158"/>
      <c r="C32" s="158"/>
      <c r="D32" s="158"/>
      <c r="E32" s="158"/>
      <c r="F32" s="154"/>
      <c r="G32" s="3"/>
      <c r="H32" s="3"/>
      <c r="I32" s="3"/>
      <c r="J32" s="3"/>
      <c r="K32" s="3"/>
      <c r="L32" s="3"/>
      <c r="M32" s="3"/>
      <c r="N32" s="4"/>
      <c r="O32" s="3"/>
      <c r="P32" s="22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5.75" customHeight="1">
      <c r="A33" s="159"/>
      <c r="B33" s="158"/>
      <c r="C33" s="158"/>
      <c r="D33" s="158"/>
      <c r="E33" s="158"/>
      <c r="F33" s="154"/>
      <c r="G33" s="3"/>
      <c r="H33" s="3"/>
      <c r="I33" s="3"/>
      <c r="J33" s="3"/>
      <c r="K33" s="3"/>
      <c r="L33" s="3"/>
      <c r="M33" s="3"/>
      <c r="N33" s="4"/>
      <c r="O33" s="3"/>
      <c r="P33" s="22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5">
      <c r="A34" s="160" t="s">
        <v>129</v>
      </c>
      <c r="B34" s="161" t="s">
        <v>28</v>
      </c>
      <c r="C34" s="523" t="s">
        <v>130</v>
      </c>
      <c r="D34" s="523"/>
      <c r="E34" s="162" t="s">
        <v>131</v>
      </c>
      <c r="F34" s="151"/>
      <c r="G34" s="3"/>
      <c r="H34" s="3"/>
      <c r="I34" s="3"/>
      <c r="J34" s="3"/>
      <c r="K34" s="3"/>
      <c r="L34" s="3"/>
      <c r="M34" s="3"/>
      <c r="N34" s="4"/>
      <c r="O34" s="3"/>
      <c r="P34" s="22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5">
      <c r="A35" s="163">
        <v>1729.17</v>
      </c>
      <c r="B35" s="164">
        <v>1059.58</v>
      </c>
      <c r="C35" s="524">
        <v>0.73</v>
      </c>
      <c r="D35" s="524"/>
      <c r="E35" s="165">
        <f>(SUM(A35:B35)+2035.78)</f>
        <v>4824.53</v>
      </c>
      <c r="F35" s="151"/>
      <c r="G35" s="3"/>
      <c r="H35" s="3"/>
      <c r="I35" s="3"/>
      <c r="J35" s="3"/>
      <c r="K35" s="3"/>
      <c r="L35" s="3"/>
      <c r="M35" s="3"/>
      <c r="N35" s="4"/>
      <c r="O35" s="3"/>
      <c r="P35" s="22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5.75" thickBot="1">
      <c r="A36" s="166"/>
      <c r="B36" s="167"/>
      <c r="C36" s="167"/>
      <c r="D36" s="167"/>
      <c r="E36" s="168"/>
      <c r="F36" s="151"/>
      <c r="G36" s="3"/>
      <c r="H36" s="3"/>
      <c r="I36" s="3"/>
      <c r="J36" s="3"/>
      <c r="K36" s="3"/>
      <c r="L36" s="3"/>
      <c r="M36" s="3"/>
      <c r="N36" s="4"/>
      <c r="O36" s="55"/>
      <c r="P36" s="22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5" customHeight="1" thickBot="1">
      <c r="A37" s="158"/>
      <c r="B37" s="158"/>
      <c r="C37" s="158"/>
      <c r="D37" s="158"/>
      <c r="E37" s="3"/>
      <c r="F37" s="169"/>
      <c r="G37" s="170"/>
      <c r="H37" s="170"/>
      <c r="I37" s="170"/>
      <c r="J37" s="170"/>
      <c r="K37" s="170"/>
      <c r="L37" s="170"/>
      <c r="M37" s="170"/>
      <c r="N37" s="171"/>
      <c r="O37" s="55"/>
      <c r="P37" s="3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5.75" thickBot="1">
      <c r="A38" s="172" t="s">
        <v>132</v>
      </c>
      <c r="B38" s="173"/>
      <c r="C38" s="173"/>
      <c r="D38" s="173"/>
      <c r="E38" s="173"/>
      <c r="F38" s="173"/>
      <c r="G38" s="174"/>
      <c r="H38" s="174"/>
      <c r="I38" s="175"/>
      <c r="J38" s="175"/>
      <c r="K38" s="176"/>
      <c r="L38" s="55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.75" thickBot="1">
      <c r="A39" s="177"/>
      <c r="B39" s="178" t="s">
        <v>33</v>
      </c>
      <c r="C39" s="179"/>
      <c r="D39" s="180"/>
      <c r="E39" s="180"/>
      <c r="F39" s="180"/>
      <c r="G39" s="180"/>
      <c r="H39" s="180"/>
      <c r="I39" s="181"/>
      <c r="J39" s="180"/>
      <c r="K39" s="182"/>
      <c r="L39" s="55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5">
      <c r="A40" s="183"/>
      <c r="B40" s="184" t="s">
        <v>35</v>
      </c>
      <c r="C40" s="184"/>
      <c r="D40" s="184"/>
      <c r="E40" s="184"/>
      <c r="F40" s="55"/>
      <c r="G40" s="117"/>
      <c r="H40" s="185"/>
      <c r="I40" s="186"/>
      <c r="J40" s="513">
        <v>0</v>
      </c>
      <c r="K40" s="514"/>
      <c r="L40" s="55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5">
      <c r="A41" s="14"/>
      <c r="B41" s="3" t="s">
        <v>37</v>
      </c>
      <c r="C41" s="3"/>
      <c r="D41" s="3"/>
      <c r="E41" s="3"/>
      <c r="F41" s="55"/>
      <c r="G41" s="22"/>
      <c r="H41" s="187"/>
      <c r="I41" s="188"/>
      <c r="J41" s="513">
        <v>0</v>
      </c>
      <c r="K41" s="514"/>
      <c r="L41" s="55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5">
      <c r="A42" s="14"/>
      <c r="B42" s="3" t="s">
        <v>39</v>
      </c>
      <c r="C42" s="3"/>
      <c r="D42" s="3"/>
      <c r="E42" s="3"/>
      <c r="F42" s="55"/>
      <c r="G42" s="22"/>
      <c r="H42" s="187"/>
      <c r="I42" s="188"/>
      <c r="J42" s="513">
        <v>0</v>
      </c>
      <c r="K42" s="514"/>
      <c r="L42" s="55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5">
      <c r="A43" s="14"/>
      <c r="B43" s="3" t="s">
        <v>41</v>
      </c>
      <c r="C43" s="3"/>
      <c r="D43" s="3"/>
      <c r="E43" s="3"/>
      <c r="F43" s="55"/>
      <c r="G43" s="22"/>
      <c r="H43" s="187"/>
      <c r="I43" s="188"/>
      <c r="J43" s="513">
        <v>0</v>
      </c>
      <c r="K43" s="514"/>
      <c r="L43" s="5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5">
      <c r="A44" s="14"/>
      <c r="B44" s="3" t="s">
        <v>43</v>
      </c>
      <c r="C44" s="3"/>
      <c r="D44" s="3"/>
      <c r="E44" s="3"/>
      <c r="F44" s="55"/>
      <c r="G44" s="22"/>
      <c r="H44" s="187"/>
      <c r="I44" s="188"/>
      <c r="J44" s="513">
        <v>0</v>
      </c>
      <c r="K44" s="514"/>
      <c r="L44" s="55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5">
      <c r="A45" s="14"/>
      <c r="B45" s="3" t="s">
        <v>45</v>
      </c>
      <c r="C45" s="3"/>
      <c r="D45" s="3"/>
      <c r="E45" s="3"/>
      <c r="F45" s="55"/>
      <c r="G45" s="22"/>
      <c r="H45" s="22"/>
      <c r="I45" s="189"/>
      <c r="J45" s="533">
        <v>0.08</v>
      </c>
      <c r="K45" s="534"/>
      <c r="L45" s="55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5">
      <c r="A46" s="14"/>
      <c r="B46" s="3" t="s">
        <v>47</v>
      </c>
      <c r="C46" s="3"/>
      <c r="D46" s="3"/>
      <c r="E46" s="3"/>
      <c r="F46" s="55"/>
      <c r="G46" s="22"/>
      <c r="H46" s="187"/>
      <c r="I46" s="188"/>
      <c r="J46" s="513">
        <v>0</v>
      </c>
      <c r="K46" s="514"/>
      <c r="L46" s="55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5">
      <c r="A47" s="14"/>
      <c r="B47" s="3" t="s">
        <v>48</v>
      </c>
      <c r="C47" s="3"/>
      <c r="D47" s="3"/>
      <c r="E47" s="3"/>
      <c r="F47" s="55"/>
      <c r="G47" s="22"/>
      <c r="H47" s="22"/>
      <c r="I47" s="188"/>
      <c r="J47" s="513">
        <v>0</v>
      </c>
      <c r="K47" s="514"/>
      <c r="L47" s="55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5">
      <c r="A48" s="14"/>
      <c r="B48" s="71" t="s">
        <v>49</v>
      </c>
      <c r="C48" s="71"/>
      <c r="D48" s="71"/>
      <c r="E48" s="71"/>
      <c r="F48" s="55"/>
      <c r="G48" s="22"/>
      <c r="H48" s="187"/>
      <c r="I48" s="190"/>
      <c r="J48" s="525">
        <v>0.08</v>
      </c>
      <c r="K48" s="526"/>
      <c r="L48" s="55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5.75" thickBot="1">
      <c r="A49" s="108"/>
      <c r="B49" s="109"/>
      <c r="C49" s="191"/>
      <c r="D49" s="109"/>
      <c r="E49" s="109"/>
      <c r="F49" s="109"/>
      <c r="G49" s="109"/>
      <c r="H49" s="109"/>
      <c r="I49" s="192"/>
      <c r="J49" s="193"/>
      <c r="K49" s="171"/>
      <c r="L49" s="55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5.75" thickBot="1">
      <c r="A50" s="177"/>
      <c r="B50" s="178" t="s">
        <v>51</v>
      </c>
      <c r="C50" s="179"/>
      <c r="D50" s="180"/>
      <c r="E50" s="180"/>
      <c r="F50" s="180"/>
      <c r="G50" s="180"/>
      <c r="H50" s="180"/>
      <c r="I50" s="194"/>
      <c r="J50" s="195"/>
      <c r="K50" s="182"/>
      <c r="L50" s="55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5">
      <c r="A51" s="14"/>
      <c r="B51" s="83" t="s">
        <v>53</v>
      </c>
      <c r="C51" s="83"/>
      <c r="D51" s="83"/>
      <c r="E51" s="83"/>
      <c r="F51" s="55"/>
      <c r="G51" s="22"/>
      <c r="H51" s="22"/>
      <c r="I51" s="196"/>
      <c r="J51" s="527">
        <v>0.11111111111111109</v>
      </c>
      <c r="K51" s="528"/>
      <c r="L51" s="55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">
      <c r="A52" s="14"/>
      <c r="B52" s="83" t="s">
        <v>55</v>
      </c>
      <c r="C52" s="83"/>
      <c r="D52" s="83"/>
      <c r="E52" s="83"/>
      <c r="F52" s="55"/>
      <c r="G52" s="22"/>
      <c r="H52" s="22"/>
      <c r="I52" s="197"/>
      <c r="J52" s="529">
        <v>0.0194</v>
      </c>
      <c r="K52" s="530"/>
      <c r="L52" s="55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">
      <c r="A53" s="14"/>
      <c r="B53" s="83" t="s">
        <v>57</v>
      </c>
      <c r="C53" s="83"/>
      <c r="D53" s="83"/>
      <c r="E53" s="83"/>
      <c r="F53" s="55"/>
      <c r="G53" s="22"/>
      <c r="H53" s="22"/>
      <c r="I53" s="197"/>
      <c r="J53" s="529">
        <v>0.0139</v>
      </c>
      <c r="K53" s="530"/>
      <c r="L53" s="55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">
      <c r="A54" s="14"/>
      <c r="B54" s="83" t="s">
        <v>58</v>
      </c>
      <c r="C54" s="83"/>
      <c r="D54" s="83"/>
      <c r="E54" s="83"/>
      <c r="F54" s="55"/>
      <c r="G54" s="22"/>
      <c r="H54" s="22"/>
      <c r="I54" s="197"/>
      <c r="J54" s="529">
        <v>0.0033</v>
      </c>
      <c r="K54" s="530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5">
      <c r="A55" s="14"/>
      <c r="B55" s="83" t="s">
        <v>60</v>
      </c>
      <c r="C55" s="83"/>
      <c r="D55" s="83"/>
      <c r="E55" s="83"/>
      <c r="F55" s="55"/>
      <c r="G55" s="22"/>
      <c r="H55" s="22"/>
      <c r="I55" s="197"/>
      <c r="J55" s="529">
        <v>0.0027</v>
      </c>
      <c r="K55" s="530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5">
      <c r="A56" s="14"/>
      <c r="B56" s="91" t="s">
        <v>62</v>
      </c>
      <c r="C56" s="91"/>
      <c r="D56" s="91"/>
      <c r="E56" s="91"/>
      <c r="F56" s="55"/>
      <c r="G56" s="22"/>
      <c r="H56" s="22"/>
      <c r="I56" s="198"/>
      <c r="J56" s="529">
        <v>0.0007</v>
      </c>
      <c r="K56" s="530"/>
      <c r="L56" s="55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5">
      <c r="A57" s="14"/>
      <c r="B57" s="83" t="s">
        <v>64</v>
      </c>
      <c r="C57" s="83"/>
      <c r="D57" s="83"/>
      <c r="E57" s="83"/>
      <c r="F57" s="55"/>
      <c r="G57" s="22"/>
      <c r="H57" s="22"/>
      <c r="I57" s="197"/>
      <c r="J57" s="529">
        <v>0.0002</v>
      </c>
      <c r="K57" s="530"/>
      <c r="L57" s="55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5">
      <c r="A58" s="14"/>
      <c r="B58" s="83" t="s">
        <v>65</v>
      </c>
      <c r="C58" s="83"/>
      <c r="D58" s="83"/>
      <c r="E58" s="83"/>
      <c r="F58" s="55"/>
      <c r="G58" s="22"/>
      <c r="H58" s="22"/>
      <c r="I58" s="196"/>
      <c r="J58" s="527">
        <v>0.0833333333333333</v>
      </c>
      <c r="K58" s="528"/>
      <c r="L58" s="55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5">
      <c r="A59" s="14"/>
      <c r="B59" s="71" t="s">
        <v>67</v>
      </c>
      <c r="C59" s="22"/>
      <c r="D59" s="22"/>
      <c r="E59" s="22"/>
      <c r="F59" s="55"/>
      <c r="G59" s="22"/>
      <c r="H59" s="22"/>
      <c r="I59" s="22"/>
      <c r="J59" s="525">
        <v>0.23464444444444438</v>
      </c>
      <c r="K59" s="526"/>
      <c r="L59" s="55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5.75" thickBot="1">
      <c r="A60" s="14"/>
      <c r="B60" s="22"/>
      <c r="C60" s="71"/>
      <c r="D60" s="22"/>
      <c r="E60" s="22"/>
      <c r="F60" s="22"/>
      <c r="G60" s="22"/>
      <c r="H60" s="22"/>
      <c r="I60" s="22"/>
      <c r="J60" s="536"/>
      <c r="K60" s="537"/>
      <c r="L60" s="55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5.75" thickBot="1">
      <c r="A61" s="177"/>
      <c r="B61" s="178" t="s">
        <v>70</v>
      </c>
      <c r="C61" s="179"/>
      <c r="D61" s="180"/>
      <c r="E61" s="180"/>
      <c r="F61" s="180"/>
      <c r="G61" s="180"/>
      <c r="H61" s="180"/>
      <c r="I61" s="194"/>
      <c r="J61" s="180"/>
      <c r="K61" s="182"/>
      <c r="L61" s="55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5">
      <c r="A62" s="14"/>
      <c r="B62" s="83" t="s">
        <v>72</v>
      </c>
      <c r="C62" s="83"/>
      <c r="D62" s="83"/>
      <c r="E62" s="83"/>
      <c r="F62" s="22"/>
      <c r="G62" s="22"/>
      <c r="H62" s="100"/>
      <c r="I62" s="55"/>
      <c r="J62" s="531">
        <v>0.0042</v>
      </c>
      <c r="K62" s="532"/>
      <c r="L62" s="55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5">
      <c r="A63" s="14"/>
      <c r="B63" s="83" t="s">
        <v>74</v>
      </c>
      <c r="C63" s="83"/>
      <c r="D63" s="83"/>
      <c r="E63" s="83"/>
      <c r="F63" s="22"/>
      <c r="G63" s="22"/>
      <c r="H63" s="100"/>
      <c r="I63" s="55"/>
      <c r="J63" s="531">
        <v>0.0016</v>
      </c>
      <c r="K63" s="532"/>
      <c r="L63" s="55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5">
      <c r="A64" s="14"/>
      <c r="B64" s="83" t="s">
        <v>76</v>
      </c>
      <c r="C64" s="83"/>
      <c r="D64" s="83"/>
      <c r="E64" s="83"/>
      <c r="F64" s="22"/>
      <c r="G64" s="22"/>
      <c r="H64" s="100"/>
      <c r="I64" s="55"/>
      <c r="J64" s="531">
        <v>0.0003</v>
      </c>
      <c r="K64" s="532"/>
      <c r="L64" s="55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4"/>
      <c r="B65" s="83" t="s">
        <v>78</v>
      </c>
      <c r="C65" s="83"/>
      <c r="D65" s="83"/>
      <c r="E65" s="83"/>
      <c r="F65" s="83"/>
      <c r="G65" s="22"/>
      <c r="H65" s="100"/>
      <c r="I65" s="55"/>
      <c r="J65" s="531">
        <v>0.032</v>
      </c>
      <c r="K65" s="532"/>
      <c r="L65" s="55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4"/>
      <c r="B66" s="83" t="s">
        <v>81</v>
      </c>
      <c r="C66" s="83"/>
      <c r="D66" s="83"/>
      <c r="E66" s="83"/>
      <c r="F66" s="83"/>
      <c r="G66" s="22"/>
      <c r="H66" s="100"/>
      <c r="I66" s="55"/>
      <c r="J66" s="531">
        <v>0.0004</v>
      </c>
      <c r="K66" s="532"/>
      <c r="L66" s="55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4"/>
      <c r="B67" s="83" t="s">
        <v>133</v>
      </c>
      <c r="C67" s="83"/>
      <c r="D67" s="83"/>
      <c r="E67" s="83"/>
      <c r="F67" s="83"/>
      <c r="G67" s="83"/>
      <c r="H67" s="83"/>
      <c r="I67" s="55"/>
      <c r="J67" s="531">
        <v>0.0002</v>
      </c>
      <c r="K67" s="532"/>
      <c r="L67" s="55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4"/>
      <c r="B68" s="71" t="s">
        <v>134</v>
      </c>
      <c r="C68" s="22"/>
      <c r="D68" s="22"/>
      <c r="E68" s="22"/>
      <c r="F68" s="22"/>
      <c r="G68" s="22"/>
      <c r="H68" s="22"/>
      <c r="I68" s="55"/>
      <c r="J68" s="525">
        <v>0.0387</v>
      </c>
      <c r="K68" s="526"/>
      <c r="L68" s="55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4"/>
      <c r="B69" s="71"/>
      <c r="C69" s="22"/>
      <c r="D69" s="22"/>
      <c r="E69" s="22"/>
      <c r="F69" s="22"/>
      <c r="G69" s="22"/>
      <c r="H69" s="22"/>
      <c r="I69" s="55"/>
      <c r="J69" s="452"/>
      <c r="K69" s="535"/>
      <c r="L69" s="55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.75" thickBot="1">
      <c r="A70" s="108"/>
      <c r="B70" s="191" t="s">
        <v>86</v>
      </c>
      <c r="C70" s="109"/>
      <c r="D70" s="109"/>
      <c r="E70" s="109"/>
      <c r="F70" s="109"/>
      <c r="G70" s="109"/>
      <c r="H70" s="109"/>
      <c r="I70" s="170"/>
      <c r="J70" s="539">
        <v>0.3533444444444444</v>
      </c>
      <c r="K70" s="540"/>
      <c r="L70" s="55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.75" thickBot="1">
      <c r="A71" s="14"/>
      <c r="B71" s="22"/>
      <c r="C71" s="22"/>
      <c r="D71" s="22"/>
      <c r="E71" s="22"/>
      <c r="F71" s="22"/>
      <c r="G71" s="22"/>
      <c r="H71" s="22"/>
      <c r="I71" s="199"/>
      <c r="J71" s="199"/>
      <c r="K71" s="200"/>
      <c r="L71" s="55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.75" thickBot="1">
      <c r="A72" s="172" t="s">
        <v>135</v>
      </c>
      <c r="B72" s="173"/>
      <c r="C72" s="173"/>
      <c r="D72" s="173"/>
      <c r="E72" s="173"/>
      <c r="F72" s="173"/>
      <c r="G72" s="173"/>
      <c r="H72" s="173"/>
      <c r="I72" s="173"/>
      <c r="J72" s="173"/>
      <c r="K72" s="176"/>
      <c r="L72" s="55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.75" thickBot="1">
      <c r="A73" s="177"/>
      <c r="B73" s="180"/>
      <c r="C73" s="180"/>
      <c r="D73" s="178" t="s">
        <v>33</v>
      </c>
      <c r="E73" s="179"/>
      <c r="F73" s="180"/>
      <c r="G73" s="180"/>
      <c r="H73" s="180"/>
      <c r="I73" s="180"/>
      <c r="J73" s="180"/>
      <c r="K73" s="182"/>
      <c r="L73" s="55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4"/>
      <c r="B74" s="22" t="s">
        <v>35</v>
      </c>
      <c r="C74" s="22"/>
      <c r="D74" s="22"/>
      <c r="E74" s="22"/>
      <c r="F74" s="55"/>
      <c r="G74" s="55"/>
      <c r="H74" s="55"/>
      <c r="I74" s="22"/>
      <c r="J74" s="541">
        <v>0.2</v>
      </c>
      <c r="K74" s="542"/>
      <c r="L74" s="55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4"/>
      <c r="B75" s="22" t="s">
        <v>37</v>
      </c>
      <c r="C75" s="22"/>
      <c r="D75" s="22"/>
      <c r="E75" s="22"/>
      <c r="F75" s="55"/>
      <c r="G75" s="55"/>
      <c r="H75" s="55"/>
      <c r="I75" s="22"/>
      <c r="J75" s="466">
        <v>0.015</v>
      </c>
      <c r="K75" s="538"/>
      <c r="L75" s="55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4"/>
      <c r="B76" s="22" t="s">
        <v>39</v>
      </c>
      <c r="C76" s="22"/>
      <c r="D76" s="22"/>
      <c r="E76" s="22"/>
      <c r="F76" s="55"/>
      <c r="G76" s="55"/>
      <c r="H76" s="55"/>
      <c r="I76" s="22"/>
      <c r="J76" s="466">
        <v>0.01</v>
      </c>
      <c r="K76" s="538"/>
      <c r="L76" s="55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4"/>
      <c r="B77" s="22" t="s">
        <v>41</v>
      </c>
      <c r="C77" s="22"/>
      <c r="D77" s="22"/>
      <c r="E77" s="22"/>
      <c r="F77" s="55"/>
      <c r="G77" s="55"/>
      <c r="H77" s="55"/>
      <c r="I77" s="22"/>
      <c r="J77" s="466">
        <v>0.002</v>
      </c>
      <c r="K77" s="538"/>
      <c r="L77" s="55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4"/>
      <c r="B78" s="22" t="s">
        <v>43</v>
      </c>
      <c r="C78" s="22"/>
      <c r="D78" s="22"/>
      <c r="E78" s="22"/>
      <c r="F78" s="55"/>
      <c r="G78" s="55"/>
      <c r="H78" s="55"/>
      <c r="I78" s="22"/>
      <c r="J78" s="466">
        <v>0.025</v>
      </c>
      <c r="K78" s="538"/>
      <c r="L78" s="55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4"/>
      <c r="B79" s="22" t="s">
        <v>45</v>
      </c>
      <c r="C79" s="22"/>
      <c r="D79" s="22"/>
      <c r="E79" s="22"/>
      <c r="F79" s="55"/>
      <c r="G79" s="55"/>
      <c r="H79" s="55"/>
      <c r="I79" s="22"/>
      <c r="J79" s="466">
        <v>0.08</v>
      </c>
      <c r="K79" s="538"/>
      <c r="L79" s="55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4"/>
      <c r="B80" s="22" t="s">
        <v>47</v>
      </c>
      <c r="C80" s="22"/>
      <c r="D80" s="22"/>
      <c r="E80" s="22"/>
      <c r="F80" s="55"/>
      <c r="G80" s="55"/>
      <c r="H80" s="55"/>
      <c r="I80" s="22"/>
      <c r="J80" s="466">
        <v>0.03</v>
      </c>
      <c r="K80" s="538"/>
      <c r="L80" s="55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4"/>
      <c r="B81" s="22" t="s">
        <v>48</v>
      </c>
      <c r="C81" s="22"/>
      <c r="D81" s="22"/>
      <c r="E81" s="22"/>
      <c r="F81" s="55"/>
      <c r="G81" s="55"/>
      <c r="H81" s="55"/>
      <c r="I81" s="22"/>
      <c r="J81" s="466">
        <v>0.006</v>
      </c>
      <c r="K81" s="538"/>
      <c r="L81" s="55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4"/>
      <c r="B82" s="71" t="s">
        <v>49</v>
      </c>
      <c r="C82" s="71"/>
      <c r="D82" s="71"/>
      <c r="E82" s="71"/>
      <c r="F82" s="55"/>
      <c r="G82" s="55"/>
      <c r="H82" s="55"/>
      <c r="I82" s="22"/>
      <c r="J82" s="525">
        <v>0.3680000000000001</v>
      </c>
      <c r="K82" s="526"/>
      <c r="L82" s="55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.75" thickBot="1">
      <c r="A83" s="108"/>
      <c r="B83" s="109"/>
      <c r="C83" s="109"/>
      <c r="D83" s="109"/>
      <c r="E83" s="191"/>
      <c r="F83" s="109"/>
      <c r="G83" s="109"/>
      <c r="H83" s="109"/>
      <c r="I83" s="109"/>
      <c r="J83" s="201"/>
      <c r="K83" s="171"/>
      <c r="L83" s="55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.75" thickBot="1">
      <c r="A84" s="177"/>
      <c r="B84" s="180"/>
      <c r="C84" s="180"/>
      <c r="D84" s="178" t="s">
        <v>51</v>
      </c>
      <c r="E84" s="179"/>
      <c r="F84" s="180"/>
      <c r="G84" s="180"/>
      <c r="H84" s="180"/>
      <c r="I84" s="180"/>
      <c r="J84" s="202"/>
      <c r="K84" s="182"/>
      <c r="L84" s="55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83"/>
      <c r="B85" s="203" t="s">
        <v>53</v>
      </c>
      <c r="C85" s="203"/>
      <c r="D85" s="203"/>
      <c r="E85" s="203"/>
      <c r="F85" s="55"/>
      <c r="G85" s="55"/>
      <c r="H85" s="55"/>
      <c r="I85" s="22"/>
      <c r="J85" s="527">
        <v>0.11111111111111109</v>
      </c>
      <c r="K85" s="528"/>
      <c r="L85" s="55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4"/>
      <c r="B86" s="83" t="s">
        <v>55</v>
      </c>
      <c r="C86" s="83"/>
      <c r="D86" s="83"/>
      <c r="E86" s="83"/>
      <c r="F86" s="55"/>
      <c r="G86" s="55"/>
      <c r="H86" s="55"/>
      <c r="I86" s="22"/>
      <c r="J86" s="529">
        <v>0.0194</v>
      </c>
      <c r="K86" s="530"/>
      <c r="L86" s="55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4"/>
      <c r="B87" s="83" t="s">
        <v>57</v>
      </c>
      <c r="C87" s="83"/>
      <c r="D87" s="83"/>
      <c r="E87" s="83"/>
      <c r="F87" s="55"/>
      <c r="G87" s="55"/>
      <c r="H87" s="55"/>
      <c r="I87" s="22"/>
      <c r="J87" s="529">
        <v>0.0139</v>
      </c>
      <c r="K87" s="530"/>
      <c r="L87" s="55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4"/>
      <c r="B88" s="83" t="s">
        <v>58</v>
      </c>
      <c r="C88" s="83"/>
      <c r="D88" s="83"/>
      <c r="E88" s="83"/>
      <c r="F88" s="55"/>
      <c r="G88" s="55"/>
      <c r="H88" s="55"/>
      <c r="I88" s="22"/>
      <c r="J88" s="529">
        <v>0.0033</v>
      </c>
      <c r="K88" s="530"/>
      <c r="L88" s="55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4"/>
      <c r="B89" s="83" t="s">
        <v>60</v>
      </c>
      <c r="C89" s="83"/>
      <c r="D89" s="83"/>
      <c r="E89" s="83"/>
      <c r="F89" s="55"/>
      <c r="G89" s="55"/>
      <c r="H89" s="55"/>
      <c r="I89" s="22"/>
      <c r="J89" s="529">
        <v>0.0027</v>
      </c>
      <c r="K89" s="530"/>
      <c r="L89" s="55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4"/>
      <c r="B90" s="91" t="s">
        <v>62</v>
      </c>
      <c r="C90" s="91"/>
      <c r="D90" s="91"/>
      <c r="E90" s="91"/>
      <c r="F90" s="55"/>
      <c r="G90" s="55"/>
      <c r="H90" s="55"/>
      <c r="I90" s="22"/>
      <c r="J90" s="529">
        <v>0.0007</v>
      </c>
      <c r="K90" s="530"/>
      <c r="L90" s="55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5">
      <c r="A91" s="14"/>
      <c r="B91" s="83" t="s">
        <v>64</v>
      </c>
      <c r="C91" s="83"/>
      <c r="D91" s="83"/>
      <c r="E91" s="83"/>
      <c r="F91" s="55"/>
      <c r="G91" s="55"/>
      <c r="H91" s="55"/>
      <c r="I91" s="22"/>
      <c r="J91" s="529">
        <v>0.0002</v>
      </c>
      <c r="K91" s="530"/>
      <c r="L91" s="55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5">
      <c r="A92" s="14"/>
      <c r="B92" s="83" t="s">
        <v>65</v>
      </c>
      <c r="C92" s="83"/>
      <c r="D92" s="83"/>
      <c r="E92" s="83"/>
      <c r="F92" s="55"/>
      <c r="G92" s="55"/>
      <c r="H92" s="55"/>
      <c r="I92" s="22"/>
      <c r="J92" s="527">
        <v>0.0833333333333333</v>
      </c>
      <c r="K92" s="528"/>
      <c r="L92" s="55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5">
      <c r="A93" s="14"/>
      <c r="B93" s="71" t="s">
        <v>67</v>
      </c>
      <c r="C93" s="22"/>
      <c r="D93" s="22"/>
      <c r="E93" s="22"/>
      <c r="F93" s="55"/>
      <c r="G93" s="55"/>
      <c r="H93" s="55"/>
      <c r="I93" s="22"/>
      <c r="J93" s="525">
        <v>0.23464444444444438</v>
      </c>
      <c r="K93" s="526"/>
      <c r="L93" s="55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5.75" thickBot="1">
      <c r="A94" s="14"/>
      <c r="B94" s="22"/>
      <c r="C94" s="22"/>
      <c r="D94" s="22"/>
      <c r="E94" s="71"/>
      <c r="F94" s="22"/>
      <c r="G94" s="22"/>
      <c r="H94" s="22"/>
      <c r="I94" s="22"/>
      <c r="J94" s="201"/>
      <c r="K94" s="171"/>
      <c r="L94" s="55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5.75" thickBot="1">
      <c r="A95" s="177"/>
      <c r="B95" s="180"/>
      <c r="C95" s="180"/>
      <c r="D95" s="178" t="s">
        <v>70</v>
      </c>
      <c r="E95" s="179"/>
      <c r="F95" s="180"/>
      <c r="G95" s="180"/>
      <c r="H95" s="180"/>
      <c r="I95" s="180"/>
      <c r="J95" s="202"/>
      <c r="K95" s="182"/>
      <c r="L95" s="55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5">
      <c r="A96" s="183"/>
      <c r="B96" s="203" t="s">
        <v>72</v>
      </c>
      <c r="C96" s="203"/>
      <c r="D96" s="203"/>
      <c r="E96" s="203"/>
      <c r="F96" s="117"/>
      <c r="G96" s="117"/>
      <c r="H96" s="55"/>
      <c r="I96" s="55"/>
      <c r="J96" s="531">
        <v>0.0042</v>
      </c>
      <c r="K96" s="532"/>
      <c r="L96" s="55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5">
      <c r="A97" s="14"/>
      <c r="B97" s="83" t="s">
        <v>74</v>
      </c>
      <c r="C97" s="83"/>
      <c r="D97" s="83"/>
      <c r="E97" s="83"/>
      <c r="F97" s="22"/>
      <c r="G97" s="22"/>
      <c r="H97" s="55"/>
      <c r="I97" s="55"/>
      <c r="J97" s="531">
        <v>0.0016</v>
      </c>
      <c r="K97" s="532"/>
      <c r="L97" s="55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5">
      <c r="A98" s="14"/>
      <c r="B98" s="83" t="s">
        <v>76</v>
      </c>
      <c r="C98" s="83"/>
      <c r="D98" s="83"/>
      <c r="E98" s="83"/>
      <c r="F98" s="22"/>
      <c r="G98" s="22"/>
      <c r="H98" s="55"/>
      <c r="I98" s="55"/>
      <c r="J98" s="531">
        <v>0.0003</v>
      </c>
      <c r="K98" s="532"/>
      <c r="L98" s="55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5">
      <c r="A99" s="14"/>
      <c r="B99" s="83" t="s">
        <v>78</v>
      </c>
      <c r="C99" s="83"/>
      <c r="D99" s="83"/>
      <c r="E99" s="83"/>
      <c r="F99" s="22"/>
      <c r="G99" s="22"/>
      <c r="H99" s="55"/>
      <c r="I99" s="55"/>
      <c r="J99" s="531">
        <v>0.032</v>
      </c>
      <c r="K99" s="532"/>
      <c r="L99" s="55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5">
      <c r="A100" s="14"/>
      <c r="B100" s="83" t="s">
        <v>81</v>
      </c>
      <c r="C100" s="83"/>
      <c r="D100" s="83"/>
      <c r="E100" s="83"/>
      <c r="F100" s="22"/>
      <c r="G100" s="22"/>
      <c r="H100" s="55"/>
      <c r="I100" s="55"/>
      <c r="J100" s="531">
        <v>0.0004</v>
      </c>
      <c r="K100" s="532"/>
      <c r="L100" s="55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5">
      <c r="A101" s="14"/>
      <c r="B101" s="83" t="s">
        <v>133</v>
      </c>
      <c r="C101" s="83"/>
      <c r="D101" s="83"/>
      <c r="E101" s="83"/>
      <c r="F101" s="83"/>
      <c r="G101" s="83"/>
      <c r="H101" s="55"/>
      <c r="I101" s="55"/>
      <c r="J101" s="531">
        <v>0.0002</v>
      </c>
      <c r="K101" s="532"/>
      <c r="L101" s="55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5">
      <c r="A102" s="14"/>
      <c r="B102" s="83" t="s">
        <v>84</v>
      </c>
      <c r="C102" s="83"/>
      <c r="D102" s="83"/>
      <c r="E102" s="83"/>
      <c r="F102" s="22"/>
      <c r="G102" s="22"/>
      <c r="H102" s="55"/>
      <c r="I102" s="55"/>
      <c r="J102" s="531">
        <v>0.0887</v>
      </c>
      <c r="K102" s="532"/>
      <c r="L102" s="55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5">
      <c r="A103" s="14"/>
      <c r="B103" s="71" t="s">
        <v>85</v>
      </c>
      <c r="C103" s="22"/>
      <c r="D103" s="22"/>
      <c r="E103" s="22"/>
      <c r="F103" s="22"/>
      <c r="G103" s="22"/>
      <c r="H103" s="55"/>
      <c r="I103" s="55"/>
      <c r="J103" s="525">
        <v>0.1274</v>
      </c>
      <c r="K103" s="526"/>
      <c r="L103" s="55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5.75" thickBot="1">
      <c r="A104" s="14"/>
      <c r="B104" s="71" t="s">
        <v>86</v>
      </c>
      <c r="C104" s="22"/>
      <c r="D104" s="22"/>
      <c r="E104" s="22"/>
      <c r="F104" s="22"/>
      <c r="G104" s="22"/>
      <c r="H104" s="55"/>
      <c r="I104" s="55"/>
      <c r="J104" s="539">
        <v>0.7300444444444445</v>
      </c>
      <c r="K104" s="540"/>
      <c r="L104" s="55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5.75" thickBot="1">
      <c r="A105" s="183"/>
      <c r="B105" s="117"/>
      <c r="C105" s="117"/>
      <c r="D105" s="117"/>
      <c r="E105" s="117"/>
      <c r="F105" s="117"/>
      <c r="G105" s="117"/>
      <c r="H105" s="117"/>
      <c r="I105" s="117"/>
      <c r="J105" s="199"/>
      <c r="K105" s="200"/>
      <c r="L105" s="55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5.75" thickBot="1">
      <c r="A106" s="204" t="s">
        <v>66</v>
      </c>
      <c r="B106" s="205"/>
      <c r="C106" s="205"/>
      <c r="D106" s="205"/>
      <c r="E106" s="205"/>
      <c r="F106" s="205"/>
      <c r="G106" s="205"/>
      <c r="H106" s="205"/>
      <c r="I106" s="205"/>
      <c r="J106" s="205"/>
      <c r="K106" s="176"/>
      <c r="L106" s="55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5">
      <c r="A107" s="206"/>
      <c r="B107" s="117" t="s">
        <v>71</v>
      </c>
      <c r="C107" s="117"/>
      <c r="D107" s="117"/>
      <c r="E107" s="185"/>
      <c r="F107" s="117"/>
      <c r="G107" s="117"/>
      <c r="H107" s="185"/>
      <c r="I107" s="117"/>
      <c r="J107" s="466">
        <v>0.03</v>
      </c>
      <c r="K107" s="538"/>
      <c r="L107" s="55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5">
      <c r="A108" s="207"/>
      <c r="B108" s="22" t="s">
        <v>73</v>
      </c>
      <c r="C108" s="22"/>
      <c r="D108" s="22"/>
      <c r="E108" s="187"/>
      <c r="F108" s="22"/>
      <c r="G108" s="22"/>
      <c r="H108" s="187"/>
      <c r="I108" s="22"/>
      <c r="J108" s="466">
        <v>0.0065</v>
      </c>
      <c r="K108" s="538"/>
      <c r="L108" s="55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5">
      <c r="A109" s="207"/>
      <c r="B109" s="22" t="s">
        <v>75</v>
      </c>
      <c r="C109" s="22"/>
      <c r="D109" s="22"/>
      <c r="E109" s="187"/>
      <c r="F109" s="22"/>
      <c r="G109" s="22"/>
      <c r="H109" s="187"/>
      <c r="I109" s="22"/>
      <c r="J109" s="531">
        <v>0.03</v>
      </c>
      <c r="K109" s="532"/>
      <c r="L109" s="55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5.75" thickBot="1">
      <c r="A110" s="208"/>
      <c r="B110" s="109" t="s">
        <v>77</v>
      </c>
      <c r="C110" s="109"/>
      <c r="D110" s="109"/>
      <c r="E110" s="209"/>
      <c r="F110" s="109"/>
      <c r="G110" s="109"/>
      <c r="H110" s="209"/>
      <c r="I110" s="109"/>
      <c r="J110" s="543">
        <v>0.0821</v>
      </c>
      <c r="K110" s="544"/>
      <c r="L110" s="55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0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5">
      <c r="A116" s="210"/>
      <c r="B116" s="210"/>
      <c r="C116" s="210"/>
      <c r="D116" s="210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5">
      <c r="A117" s="210"/>
      <c r="B117" s="210"/>
      <c r="C117" s="210"/>
      <c r="D117" s="210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5">
      <c r="A118" s="210"/>
      <c r="B118" s="210"/>
      <c r="C118" s="210"/>
      <c r="D118" s="210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5">
      <c r="A119" s="210"/>
      <c r="B119" s="210"/>
      <c r="C119" s="210"/>
      <c r="D119" s="210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5">
      <c r="A120" s="210"/>
      <c r="B120" s="210"/>
      <c r="C120" s="210"/>
      <c r="D120" s="210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5">
      <c r="A121" s="210"/>
      <c r="B121" s="210"/>
      <c r="C121" s="210"/>
      <c r="D121" s="210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</sheetData>
  <sheetProtection password="CC25" sheet="1" objects="1" scenarios="1" selectLockedCells="1"/>
  <mergeCells count="102">
    <mergeCell ref="J109:K109"/>
    <mergeCell ref="J110:K110"/>
    <mergeCell ref="J101:K101"/>
    <mergeCell ref="J102:K102"/>
    <mergeCell ref="J103:K103"/>
    <mergeCell ref="J104:K104"/>
    <mergeCell ref="J107:K107"/>
    <mergeCell ref="J108:K108"/>
    <mergeCell ref="J100:K100"/>
    <mergeCell ref="J98:K98"/>
    <mergeCell ref="J99:K99"/>
    <mergeCell ref="J86:K86"/>
    <mergeCell ref="J70:K70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5:K85"/>
    <mergeCell ref="J87:K87"/>
    <mergeCell ref="J88:K88"/>
    <mergeCell ref="J89:K89"/>
    <mergeCell ref="J90:K90"/>
    <mergeCell ref="J91:K91"/>
    <mergeCell ref="J92:K92"/>
    <mergeCell ref="J93:K93"/>
    <mergeCell ref="J96:K96"/>
    <mergeCell ref="J97:K97"/>
    <mergeCell ref="J69:K69"/>
    <mergeCell ref="J57:K57"/>
    <mergeCell ref="J58:K58"/>
    <mergeCell ref="J59:K59"/>
    <mergeCell ref="J60:K60"/>
    <mergeCell ref="J62:K62"/>
    <mergeCell ref="J63:K63"/>
    <mergeCell ref="J64:K64"/>
    <mergeCell ref="J65:K65"/>
    <mergeCell ref="J66:K66"/>
    <mergeCell ref="J67:K67"/>
    <mergeCell ref="J68:K68"/>
    <mergeCell ref="J56:K56"/>
    <mergeCell ref="J43:K43"/>
    <mergeCell ref="J44:K44"/>
    <mergeCell ref="J45:K45"/>
    <mergeCell ref="J46:K46"/>
    <mergeCell ref="J47:K47"/>
    <mergeCell ref="J48:K48"/>
    <mergeCell ref="J51:K51"/>
    <mergeCell ref="J52:K52"/>
    <mergeCell ref="J53:K53"/>
    <mergeCell ref="J54:K54"/>
    <mergeCell ref="J55:K55"/>
    <mergeCell ref="J42:K42"/>
    <mergeCell ref="A20:B20"/>
    <mergeCell ref="A21:B21"/>
    <mergeCell ref="A22:B22"/>
    <mergeCell ref="A23:B23"/>
    <mergeCell ref="A24:B24"/>
    <mergeCell ref="A27:B27"/>
    <mergeCell ref="A28:C28"/>
    <mergeCell ref="C34:D34"/>
    <mergeCell ref="C35:D35"/>
    <mergeCell ref="J40:K40"/>
    <mergeCell ref="J41:K41"/>
    <mergeCell ref="F14:K14"/>
    <mergeCell ref="A15:B15"/>
    <mergeCell ref="L15:N15"/>
    <mergeCell ref="A16:B16"/>
    <mergeCell ref="L16:N16"/>
    <mergeCell ref="A17:B17"/>
    <mergeCell ref="L17:N17"/>
    <mergeCell ref="A18:B18"/>
    <mergeCell ref="F19:K19"/>
    <mergeCell ref="L19:N19"/>
    <mergeCell ref="A6:C6"/>
    <mergeCell ref="L18:N18"/>
    <mergeCell ref="E28:J28"/>
    <mergeCell ref="A1:N1"/>
    <mergeCell ref="A3:C4"/>
    <mergeCell ref="D3:D4"/>
    <mergeCell ref="A5:C5"/>
    <mergeCell ref="L5:N5"/>
    <mergeCell ref="A7:C7"/>
    <mergeCell ref="L7:N7"/>
    <mergeCell ref="A8:C8"/>
    <mergeCell ref="L9:N9"/>
    <mergeCell ref="A10:B10"/>
    <mergeCell ref="L10:N10"/>
    <mergeCell ref="L11:N11"/>
    <mergeCell ref="A12:B12"/>
    <mergeCell ref="F12:K12"/>
    <mergeCell ref="L12:N12"/>
    <mergeCell ref="A19:B19"/>
    <mergeCell ref="A14:B14"/>
    <mergeCell ref="A13:B13"/>
    <mergeCell ref="F13:K13"/>
    <mergeCell ref="L13:N13"/>
    <mergeCell ref="A11:B11"/>
  </mergeCells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7246</dc:creator>
  <cp:keywords/>
  <dc:description/>
  <cp:lastModifiedBy>12624</cp:lastModifiedBy>
  <dcterms:created xsi:type="dcterms:W3CDTF">2016-07-14T16:42:35Z</dcterms:created>
  <dcterms:modified xsi:type="dcterms:W3CDTF">2016-10-10T13:17:32Z</dcterms:modified>
  <cp:category/>
  <cp:version/>
  <cp:contentType/>
  <cp:contentStatus/>
</cp:coreProperties>
</file>