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'Plan1'!$A$1:$AK$46</definedName>
  </definedNames>
  <calcPr fullCalcOnLoad="1"/>
</workbook>
</file>

<file path=xl/sharedStrings.xml><?xml version="1.0" encoding="utf-8"?>
<sst xmlns="http://schemas.openxmlformats.org/spreadsheetml/2006/main" count="75" uniqueCount="52">
  <si>
    <t>Cronograma</t>
  </si>
  <si>
    <t>Global</t>
  </si>
  <si>
    <t>Individual</t>
  </si>
  <si>
    <t>Programar</t>
  </si>
  <si>
    <t>Modalidade</t>
  </si>
  <si>
    <t>Empreendimentos</t>
  </si>
  <si>
    <t>Agente financeiro</t>
  </si>
  <si>
    <t>CAIXA ECONÔMICA FEDERAL</t>
  </si>
  <si>
    <t>Empresa</t>
  </si>
  <si>
    <t>Valor do repasse - R$</t>
  </si>
  <si>
    <t xml:space="preserve">Início da obra </t>
  </si>
  <si>
    <t>Localização</t>
  </si>
  <si>
    <t>Tipo de serviço</t>
  </si>
  <si>
    <t>Discriminação dos serviços</t>
  </si>
  <si>
    <t>%</t>
  </si>
  <si>
    <t>Vl. Obras/Serviços</t>
  </si>
  <si>
    <t>R$</t>
  </si>
  <si>
    <t>Mês 01</t>
  </si>
  <si>
    <t>Mês 02</t>
  </si>
  <si>
    <t>Mês 03</t>
  </si>
  <si>
    <t>Total</t>
  </si>
  <si>
    <t>Simples</t>
  </si>
  <si>
    <t>Acumulado</t>
  </si>
  <si>
    <t>Cronograma Físico-Financeiro - Recursos do OGU - Setor Público</t>
  </si>
  <si>
    <t>Sub-total: Simples</t>
  </si>
  <si>
    <t>Recursos da União</t>
  </si>
  <si>
    <t>Peso</t>
  </si>
  <si>
    <t>Mês 04</t>
  </si>
  <si>
    <t>Mês 05</t>
  </si>
  <si>
    <t>Mês 06</t>
  </si>
  <si>
    <t>x</t>
  </si>
  <si>
    <t>OBRAS</t>
  </si>
  <si>
    <t>PREFEITURA MUNICIPAL DE PIRAPORA</t>
  </si>
  <si>
    <t>PIRAPORA</t>
  </si>
  <si>
    <t>Contra partida da proonente</t>
  </si>
  <si>
    <t>serviços preliminares</t>
  </si>
  <si>
    <t>pavimentação</t>
  </si>
  <si>
    <t>drenagem</t>
  </si>
  <si>
    <t>placas indicativas</t>
  </si>
  <si>
    <t>Contrato de Repase: 0.308.021-62/08</t>
  </si>
  <si>
    <t>demolição</t>
  </si>
  <si>
    <t>pavimento intertravado</t>
  </si>
  <si>
    <t>demolições</t>
  </si>
  <si>
    <t>urbanismo</t>
  </si>
  <si>
    <t>Asfalto diversas ruas bairro S. João</t>
  </si>
  <si>
    <t>pista passeio</t>
  </si>
  <si>
    <t xml:space="preserve">PAVIMENTAÇÃO ASFALTICA DIVERSAS RUAS DO BAIRRO SÃO J0ÃO </t>
  </si>
  <si>
    <t>ALEX SANDRO DE JESUS SOUZA</t>
  </si>
  <si>
    <t>ENGENHEIRO CIVIL</t>
  </si>
  <si>
    <t>173966D</t>
  </si>
  <si>
    <t>Drenagem, urbanismo, pista de passeio, placas indicativas</t>
  </si>
  <si>
    <t>Data:16/01/2015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</si>
</sst>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_);_(* \(#,##0.0000000\);_(* &quot;-&quot;???????_);_(@_)"/>
    <numFmt numFmtId="186" formatCode="0.000000000"/>
    <numFmt numFmtId="187" formatCode="#,##0.000000000"/>
    <numFmt numFmtId="188" formatCode="#,##0.00000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53" applyNumberFormat="1" applyFont="1" applyAlignment="1">
      <alignment/>
    </xf>
    <xf numFmtId="186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7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" fontId="1" fillId="0" borderId="0" xfId="53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43" fontId="0" fillId="0" borderId="19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/>
    </xf>
    <xf numFmtId="188" fontId="1" fillId="0" borderId="0" xfId="0" applyNumberFormat="1" applyFont="1" applyAlignment="1">
      <alignment horizontal="right"/>
    </xf>
    <xf numFmtId="187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Alignment="1" applyProtection="1">
      <alignment vertical="center"/>
      <protection/>
    </xf>
    <xf numFmtId="188" fontId="1" fillId="0" borderId="0" xfId="53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71" fontId="0" fillId="0" borderId="19" xfId="53" applyFont="1" applyBorder="1" applyAlignment="1">
      <alignment horizontal="center"/>
    </xf>
    <xf numFmtId="171" fontId="0" fillId="0" borderId="21" xfId="53" applyFont="1" applyBorder="1" applyAlignment="1">
      <alignment horizontal="center"/>
    </xf>
    <xf numFmtId="171" fontId="0" fillId="0" borderId="20" xfId="53" applyFont="1" applyBorder="1" applyAlignment="1">
      <alignment horizontal="center"/>
    </xf>
    <xf numFmtId="171" fontId="5" fillId="0" borderId="12" xfId="53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1" fontId="5" fillId="0" borderId="12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1" fontId="0" fillId="0" borderId="12" xfId="53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3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171" fontId="0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3" fontId="0" fillId="0" borderId="19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 horizontal="center"/>
    </xf>
    <xf numFmtId="171" fontId="5" fillId="0" borderId="19" xfId="0" applyNumberFormat="1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="80" zoomScaleNormal="80" zoomScalePageLayoutView="0" workbookViewId="0" topLeftCell="A10">
      <selection activeCell="K43" sqref="K43"/>
    </sheetView>
  </sheetViews>
  <sheetFormatPr defaultColWidth="4.28125" defaultRowHeight="12.75"/>
  <cols>
    <col min="1" max="1" width="2.57421875" style="1" customWidth="1"/>
    <col min="2" max="2" width="2.00390625" style="1" customWidth="1"/>
    <col min="3" max="3" width="3.140625" style="1" customWidth="1"/>
    <col min="4" max="4" width="3.00390625" style="1" customWidth="1"/>
    <col min="5" max="5" width="0.13671875" style="1" customWidth="1"/>
    <col min="6" max="7" width="4.28125" style="1" customWidth="1"/>
    <col min="8" max="8" width="3.28125" style="1" customWidth="1"/>
    <col min="9" max="9" width="5.00390625" style="1" customWidth="1"/>
    <col min="10" max="10" width="4.28125" style="1" customWidth="1"/>
    <col min="11" max="11" width="8.28125" style="1" customWidth="1"/>
    <col min="12" max="12" width="5.57421875" style="1" customWidth="1"/>
    <col min="13" max="13" width="3.57421875" style="1" customWidth="1"/>
    <col min="14" max="14" width="2.7109375" style="1" customWidth="1"/>
    <col min="15" max="15" width="1.8515625" style="1" customWidth="1"/>
    <col min="16" max="16" width="6.8515625" style="1" customWidth="1"/>
    <col min="17" max="17" width="4.140625" style="1" customWidth="1"/>
    <col min="18" max="18" width="4.57421875" style="1" customWidth="1"/>
    <col min="19" max="19" width="6.28125" style="1" customWidth="1"/>
    <col min="20" max="20" width="4.28125" style="1" customWidth="1"/>
    <col min="21" max="21" width="4.00390625" style="1" customWidth="1"/>
    <col min="22" max="22" width="9.57421875" style="1" customWidth="1"/>
    <col min="23" max="23" width="4.57421875" style="1" customWidth="1"/>
    <col min="24" max="24" width="3.57421875" style="1" customWidth="1"/>
    <col min="25" max="25" width="9.00390625" style="1" customWidth="1"/>
    <col min="26" max="26" width="4.28125" style="1" customWidth="1"/>
    <col min="27" max="27" width="3.57421875" style="1" customWidth="1"/>
    <col min="28" max="28" width="9.28125" style="1" customWidth="1"/>
    <col min="29" max="29" width="4.8515625" style="1" customWidth="1"/>
    <col min="30" max="30" width="3.8515625" style="1" customWidth="1"/>
    <col min="31" max="31" width="8.57421875" style="1" customWidth="1"/>
    <col min="32" max="32" width="5.140625" style="1" customWidth="1"/>
    <col min="33" max="33" width="4.8515625" style="1" customWidth="1"/>
    <col min="34" max="34" width="10.140625" style="1" customWidth="1"/>
    <col min="35" max="35" width="3.421875" style="1" customWidth="1"/>
    <col min="36" max="36" width="4.7109375" style="1" customWidth="1"/>
    <col min="37" max="37" width="9.57421875" style="1" customWidth="1"/>
    <col min="38" max="38" width="14.00390625" style="1" customWidth="1"/>
    <col min="39" max="39" width="16.00390625" style="8" customWidth="1"/>
    <col min="40" max="40" width="14.57421875" style="1" customWidth="1"/>
    <col min="41" max="41" width="14.8515625" style="1" customWidth="1"/>
    <col min="42" max="42" width="14.00390625" style="1" customWidth="1"/>
    <col min="43" max="16384" width="4.28125" style="1" customWidth="1"/>
  </cols>
  <sheetData>
    <row r="1" spans="1:37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8" ht="12.75">
      <c r="A3" s="21"/>
      <c r="B3" s="21"/>
      <c r="C3" s="21"/>
      <c r="D3" s="21"/>
      <c r="E3" s="21"/>
      <c r="F3" s="21"/>
      <c r="G3" s="21"/>
      <c r="H3" s="21"/>
      <c r="I3" s="21" t="s">
        <v>23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50" t="s">
        <v>39</v>
      </c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3"/>
    </row>
    <row r="4" spans="1:37" ht="10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42" ht="12.75">
      <c r="A5" s="21" t="s">
        <v>0</v>
      </c>
      <c r="B5" s="21"/>
      <c r="C5" s="21"/>
      <c r="D5" s="21"/>
      <c r="E5" s="21"/>
      <c r="F5" s="21"/>
      <c r="G5" s="21"/>
      <c r="H5" s="23" t="s">
        <v>3</v>
      </c>
      <c r="I5" s="21"/>
      <c r="J5" s="21"/>
      <c r="K5" s="21"/>
      <c r="L5" s="21"/>
      <c r="M5" s="21"/>
      <c r="N5" s="24"/>
      <c r="O5" s="21"/>
      <c r="P5" s="23" t="s">
        <v>4</v>
      </c>
      <c r="Q5" s="25"/>
      <c r="R5" s="25"/>
      <c r="S5" s="24"/>
      <c r="T5" s="21"/>
      <c r="U5" s="23" t="s">
        <v>5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4"/>
      <c r="AL5" s="2"/>
      <c r="AP5" s="5"/>
    </row>
    <row r="6" spans="1:38" ht="12.75">
      <c r="A6" s="26" t="s">
        <v>30</v>
      </c>
      <c r="B6" s="95" t="s">
        <v>1</v>
      </c>
      <c r="C6" s="50"/>
      <c r="D6" s="21"/>
      <c r="E6" s="26"/>
      <c r="F6" s="21" t="s">
        <v>2</v>
      </c>
      <c r="G6" s="21"/>
      <c r="H6" s="74" t="s">
        <v>44</v>
      </c>
      <c r="I6" s="75"/>
      <c r="J6" s="75"/>
      <c r="K6" s="75"/>
      <c r="L6" s="75"/>
      <c r="M6" s="75"/>
      <c r="N6" s="76"/>
      <c r="O6" s="21"/>
      <c r="P6" s="74" t="s">
        <v>31</v>
      </c>
      <c r="Q6" s="75"/>
      <c r="R6" s="75"/>
      <c r="S6" s="76"/>
      <c r="T6" s="21"/>
      <c r="U6" s="92" t="s">
        <v>50</v>
      </c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27"/>
      <c r="AL6" s="2"/>
    </row>
    <row r="7" spans="1:37" ht="6" customHeight="1">
      <c r="A7" s="25"/>
      <c r="B7" s="28"/>
      <c r="C7" s="22"/>
      <c r="D7" s="21"/>
      <c r="E7" s="25"/>
      <c r="F7" s="21"/>
      <c r="G7" s="21"/>
      <c r="H7" s="25"/>
      <c r="I7" s="25"/>
      <c r="J7" s="25"/>
      <c r="K7" s="25"/>
      <c r="L7" s="25"/>
      <c r="M7" s="25"/>
      <c r="N7" s="25"/>
      <c r="O7" s="21"/>
      <c r="P7" s="25"/>
      <c r="Q7" s="25"/>
      <c r="R7" s="25"/>
      <c r="S7" s="25"/>
      <c r="T7" s="21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1"/>
    </row>
    <row r="8" spans="1:42" ht="12.75">
      <c r="A8" s="23" t="s">
        <v>6</v>
      </c>
      <c r="B8" s="21"/>
      <c r="C8" s="21"/>
      <c r="D8" s="21"/>
      <c r="E8" s="21"/>
      <c r="F8" s="21"/>
      <c r="G8" s="21"/>
      <c r="H8" s="21"/>
      <c r="I8" s="23"/>
      <c r="J8" s="23" t="s">
        <v>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5"/>
      <c r="V8" s="25"/>
      <c r="W8" s="21"/>
      <c r="X8" s="21"/>
      <c r="Y8" s="24"/>
      <c r="Z8" s="21"/>
      <c r="AA8" s="23" t="s">
        <v>9</v>
      </c>
      <c r="AB8" s="21"/>
      <c r="AC8" s="21"/>
      <c r="AD8" s="21"/>
      <c r="AE8" s="21"/>
      <c r="AF8" s="29"/>
      <c r="AG8" s="23" t="s">
        <v>10</v>
      </c>
      <c r="AH8" s="21"/>
      <c r="AI8" s="21"/>
      <c r="AJ8" s="25"/>
      <c r="AK8" s="24"/>
      <c r="AL8" s="2"/>
      <c r="AN8" s="5"/>
      <c r="AO8" s="7"/>
      <c r="AP8" s="5"/>
    </row>
    <row r="9" spans="1:42" ht="12.75">
      <c r="A9" s="30" t="s">
        <v>7</v>
      </c>
      <c r="B9" s="31"/>
      <c r="C9" s="31"/>
      <c r="D9" s="31"/>
      <c r="E9" s="31"/>
      <c r="F9" s="31"/>
      <c r="G9" s="31"/>
      <c r="H9" s="27"/>
      <c r="I9" s="23"/>
      <c r="J9" s="74" t="s">
        <v>32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21"/>
      <c r="AA9" s="86">
        <v>222613.79</v>
      </c>
      <c r="AB9" s="75"/>
      <c r="AC9" s="75"/>
      <c r="AD9" s="75"/>
      <c r="AE9" s="76"/>
      <c r="AF9" s="29"/>
      <c r="AG9" s="74"/>
      <c r="AH9" s="75"/>
      <c r="AI9" s="75"/>
      <c r="AJ9" s="75"/>
      <c r="AK9" s="76"/>
      <c r="AL9" s="4"/>
      <c r="AN9" s="5"/>
      <c r="AO9" s="9"/>
      <c r="AP9" s="5"/>
    </row>
    <row r="10" spans="1:42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5"/>
      <c r="AK10" s="21"/>
      <c r="AP10" s="10"/>
    </row>
    <row r="11" spans="1:38" ht="16.5" customHeight="1">
      <c r="A11" s="23" t="s">
        <v>11</v>
      </c>
      <c r="B11" s="21"/>
      <c r="C11" s="21"/>
      <c r="D11" s="21"/>
      <c r="E11" s="21"/>
      <c r="F11" s="50" t="s">
        <v>33</v>
      </c>
      <c r="G11" s="50"/>
      <c r="H11" s="50"/>
      <c r="I11" s="50"/>
      <c r="J11" s="50"/>
      <c r="K11" s="50"/>
      <c r="L11" s="50"/>
      <c r="M11" s="50"/>
      <c r="N11" s="5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5"/>
      <c r="AK11" s="24"/>
      <c r="AL11" s="2"/>
    </row>
    <row r="12" spans="1:37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5"/>
      <c r="AK12" s="21"/>
    </row>
    <row r="13" spans="1:42" ht="12.75">
      <c r="A13" s="23" t="s">
        <v>12</v>
      </c>
      <c r="B13" s="25"/>
      <c r="C13" s="32"/>
      <c r="D13" s="32"/>
      <c r="E13" s="32"/>
      <c r="F13" s="32"/>
      <c r="G13" s="39" t="s">
        <v>46</v>
      </c>
      <c r="H13" s="39"/>
      <c r="I13" s="39"/>
      <c r="J13" s="39"/>
      <c r="K13" s="39"/>
      <c r="L13" s="39"/>
      <c r="M13" s="39"/>
      <c r="N13" s="39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2"/>
      <c r="AN13" s="5"/>
      <c r="AO13" s="8"/>
      <c r="AP13" s="9"/>
    </row>
    <row r="14" spans="1:42" ht="12.75">
      <c r="A14" s="98"/>
      <c r="B14" s="99"/>
      <c r="C14" s="99"/>
      <c r="D14" s="99"/>
      <c r="E14" s="100"/>
      <c r="F14" s="77" t="s">
        <v>13</v>
      </c>
      <c r="G14" s="78"/>
      <c r="H14" s="78"/>
      <c r="I14" s="78"/>
      <c r="J14" s="78"/>
      <c r="K14" s="79"/>
      <c r="L14" s="33" t="s">
        <v>26</v>
      </c>
      <c r="M14" s="83" t="s">
        <v>15</v>
      </c>
      <c r="N14" s="83"/>
      <c r="O14" s="83"/>
      <c r="P14" s="83"/>
      <c r="Q14" s="65" t="s">
        <v>17</v>
      </c>
      <c r="R14" s="65"/>
      <c r="S14" s="65"/>
      <c r="T14" s="65" t="s">
        <v>18</v>
      </c>
      <c r="U14" s="65"/>
      <c r="V14" s="65"/>
      <c r="W14" s="65" t="s">
        <v>19</v>
      </c>
      <c r="X14" s="65"/>
      <c r="Y14" s="65"/>
      <c r="Z14" s="65" t="s">
        <v>27</v>
      </c>
      <c r="AA14" s="65"/>
      <c r="AB14" s="65"/>
      <c r="AC14" s="65" t="s">
        <v>28</v>
      </c>
      <c r="AD14" s="65"/>
      <c r="AE14" s="65"/>
      <c r="AF14" s="65" t="s">
        <v>29</v>
      </c>
      <c r="AG14" s="65"/>
      <c r="AH14" s="65"/>
      <c r="AI14" s="65"/>
      <c r="AJ14" s="65"/>
      <c r="AK14" s="65"/>
      <c r="AL14" s="4"/>
      <c r="AM14" s="44"/>
      <c r="AN14" s="45"/>
      <c r="AO14" s="8"/>
      <c r="AP14" s="9"/>
    </row>
    <row r="15" spans="1:41" ht="12.75">
      <c r="A15" s="74"/>
      <c r="B15" s="75"/>
      <c r="C15" s="75"/>
      <c r="D15" s="75"/>
      <c r="E15" s="76"/>
      <c r="F15" s="80"/>
      <c r="G15" s="81"/>
      <c r="H15" s="81"/>
      <c r="I15" s="81"/>
      <c r="J15" s="81"/>
      <c r="K15" s="82"/>
      <c r="L15" s="35" t="s">
        <v>14</v>
      </c>
      <c r="M15" s="97" t="s">
        <v>16</v>
      </c>
      <c r="N15" s="97"/>
      <c r="O15" s="97"/>
      <c r="P15" s="97"/>
      <c r="Q15" s="34" t="s">
        <v>14</v>
      </c>
      <c r="R15" s="65" t="s">
        <v>16</v>
      </c>
      <c r="S15" s="65"/>
      <c r="T15" s="34" t="s">
        <v>14</v>
      </c>
      <c r="U15" s="65" t="s">
        <v>16</v>
      </c>
      <c r="V15" s="65"/>
      <c r="W15" s="34" t="s">
        <v>14</v>
      </c>
      <c r="X15" s="65" t="s">
        <v>16</v>
      </c>
      <c r="Y15" s="65"/>
      <c r="Z15" s="34" t="s">
        <v>14</v>
      </c>
      <c r="AA15" s="65" t="s">
        <v>16</v>
      </c>
      <c r="AB15" s="65"/>
      <c r="AC15" s="33" t="s">
        <v>14</v>
      </c>
      <c r="AD15" s="83" t="s">
        <v>16</v>
      </c>
      <c r="AE15" s="83"/>
      <c r="AF15" s="33" t="s">
        <v>14</v>
      </c>
      <c r="AG15" s="83" t="s">
        <v>16</v>
      </c>
      <c r="AH15" s="83"/>
      <c r="AI15" s="34" t="s">
        <v>14</v>
      </c>
      <c r="AJ15" s="65"/>
      <c r="AK15" s="65"/>
      <c r="AL15" s="46"/>
      <c r="AN15" s="5"/>
      <c r="AO15" s="5"/>
    </row>
    <row r="16" spans="1:42" ht="12.75">
      <c r="A16" s="96" t="s">
        <v>25</v>
      </c>
      <c r="B16" s="96"/>
      <c r="C16" s="96"/>
      <c r="D16" s="96"/>
      <c r="E16" s="96"/>
      <c r="F16" s="54" t="s">
        <v>35</v>
      </c>
      <c r="G16" s="55"/>
      <c r="H16" s="55"/>
      <c r="I16" s="55"/>
      <c r="J16" s="55"/>
      <c r="K16" s="56"/>
      <c r="L16" s="26">
        <v>100</v>
      </c>
      <c r="M16" s="57">
        <v>0</v>
      </c>
      <c r="N16" s="58"/>
      <c r="O16" s="58"/>
      <c r="P16" s="59"/>
      <c r="Q16" s="26">
        <v>0</v>
      </c>
      <c r="R16" s="89">
        <f>1*M16</f>
        <v>0</v>
      </c>
      <c r="S16" s="89"/>
      <c r="T16" s="26"/>
      <c r="U16" s="89"/>
      <c r="V16" s="89"/>
      <c r="W16" s="26"/>
      <c r="X16" s="89"/>
      <c r="Y16" s="89"/>
      <c r="Z16" s="36"/>
      <c r="AA16" s="89"/>
      <c r="AB16" s="89"/>
      <c r="AC16" s="26"/>
      <c r="AD16" s="65"/>
      <c r="AE16" s="65"/>
      <c r="AF16" s="26"/>
      <c r="AG16" s="65"/>
      <c r="AH16" s="65"/>
      <c r="AI16" s="26"/>
      <c r="AJ16" s="65"/>
      <c r="AK16" s="65"/>
      <c r="AL16" s="46"/>
      <c r="AM16" s="44"/>
      <c r="AN16" s="49"/>
      <c r="AO16" s="5"/>
      <c r="AP16" s="5"/>
    </row>
    <row r="17" spans="1:42" ht="12.75">
      <c r="A17" s="96"/>
      <c r="B17" s="96"/>
      <c r="C17" s="96"/>
      <c r="D17" s="96"/>
      <c r="E17" s="96"/>
      <c r="F17" s="51" t="s">
        <v>40</v>
      </c>
      <c r="G17" s="52"/>
      <c r="H17" s="52"/>
      <c r="I17" s="52"/>
      <c r="J17" s="52"/>
      <c r="K17" s="53"/>
      <c r="L17" s="47">
        <v>100</v>
      </c>
      <c r="M17" s="57">
        <v>0</v>
      </c>
      <c r="N17" s="58"/>
      <c r="O17" s="58"/>
      <c r="P17" s="59"/>
      <c r="Q17" s="26">
        <v>0</v>
      </c>
      <c r="R17" s="57">
        <f>Q17/100*M17</f>
        <v>0</v>
      </c>
      <c r="S17" s="59"/>
      <c r="T17" s="26"/>
      <c r="U17" s="57"/>
      <c r="V17" s="59"/>
      <c r="W17" s="26"/>
      <c r="X17" s="57"/>
      <c r="Y17" s="59"/>
      <c r="Z17" s="36"/>
      <c r="AA17" s="57"/>
      <c r="AB17" s="59"/>
      <c r="AC17" s="26"/>
      <c r="AD17" s="87"/>
      <c r="AE17" s="88"/>
      <c r="AF17" s="26"/>
      <c r="AG17" s="87"/>
      <c r="AH17" s="88"/>
      <c r="AI17" s="26"/>
      <c r="AJ17" s="87"/>
      <c r="AK17" s="88"/>
      <c r="AL17" s="46"/>
      <c r="AN17" s="11"/>
      <c r="AO17" s="5"/>
      <c r="AP17" s="5"/>
    </row>
    <row r="18" spans="1:42" ht="12.75">
      <c r="A18" s="96"/>
      <c r="B18" s="96"/>
      <c r="C18" s="96"/>
      <c r="D18" s="96"/>
      <c r="E18" s="96"/>
      <c r="F18" s="54" t="s">
        <v>36</v>
      </c>
      <c r="G18" s="55"/>
      <c r="H18" s="55"/>
      <c r="I18" s="55"/>
      <c r="J18" s="55"/>
      <c r="K18" s="56"/>
      <c r="L18" s="26">
        <v>100</v>
      </c>
      <c r="M18" s="57">
        <v>0</v>
      </c>
      <c r="N18" s="58"/>
      <c r="O18" s="58"/>
      <c r="P18" s="59"/>
      <c r="Q18" s="26">
        <v>0</v>
      </c>
      <c r="R18" s="57">
        <f>0.2*M18</f>
        <v>0</v>
      </c>
      <c r="S18" s="59"/>
      <c r="T18" s="26">
        <v>20</v>
      </c>
      <c r="U18" s="57">
        <f>0.2*M18</f>
        <v>0</v>
      </c>
      <c r="V18" s="59"/>
      <c r="W18" s="26">
        <v>30</v>
      </c>
      <c r="X18" s="57">
        <f>0.3*M18</f>
        <v>0</v>
      </c>
      <c r="Y18" s="59"/>
      <c r="Z18" s="36">
        <v>30</v>
      </c>
      <c r="AA18" s="89">
        <f>0.3*M18</f>
        <v>0</v>
      </c>
      <c r="AB18" s="89"/>
      <c r="AC18" s="43">
        <v>0</v>
      </c>
      <c r="AD18" s="90">
        <f>AC18/100*M18</f>
        <v>0</v>
      </c>
      <c r="AE18" s="90"/>
      <c r="AF18" s="43">
        <v>0</v>
      </c>
      <c r="AG18" s="90">
        <f>AF18/100*M18</f>
        <v>0</v>
      </c>
      <c r="AH18" s="90"/>
      <c r="AI18" s="26"/>
      <c r="AJ18" s="65"/>
      <c r="AK18" s="65"/>
      <c r="AL18" s="46"/>
      <c r="AN18" s="11"/>
      <c r="AO18" s="5"/>
      <c r="AP18" s="5"/>
    </row>
    <row r="19" spans="1:41" ht="12.75">
      <c r="A19" s="96"/>
      <c r="B19" s="96"/>
      <c r="C19" s="96"/>
      <c r="D19" s="96"/>
      <c r="E19" s="96"/>
      <c r="F19" s="54" t="s">
        <v>37</v>
      </c>
      <c r="G19" s="55"/>
      <c r="H19" s="55"/>
      <c r="I19" s="55"/>
      <c r="J19" s="55"/>
      <c r="K19" s="56"/>
      <c r="L19" s="26">
        <v>100</v>
      </c>
      <c r="M19" s="57">
        <v>160319.72</v>
      </c>
      <c r="N19" s="58"/>
      <c r="O19" s="58"/>
      <c r="P19" s="59"/>
      <c r="Q19" s="26">
        <v>20</v>
      </c>
      <c r="R19" s="57">
        <f>0.2*M19</f>
        <v>32063.944000000003</v>
      </c>
      <c r="S19" s="59"/>
      <c r="T19" s="26">
        <v>20</v>
      </c>
      <c r="U19" s="57">
        <f>0.2*M19</f>
        <v>32063.944000000003</v>
      </c>
      <c r="V19" s="59"/>
      <c r="W19" s="26">
        <v>20</v>
      </c>
      <c r="X19" s="57">
        <f>0.2*M19</f>
        <v>32063.944000000003</v>
      </c>
      <c r="Y19" s="59"/>
      <c r="Z19" s="36">
        <v>20</v>
      </c>
      <c r="AA19" s="89">
        <f>0.2*M19</f>
        <v>32063.944000000003</v>
      </c>
      <c r="AB19" s="89"/>
      <c r="AC19" s="26">
        <v>20</v>
      </c>
      <c r="AD19" s="90">
        <f>0.2*M19</f>
        <v>32063.944000000003</v>
      </c>
      <c r="AE19" s="90"/>
      <c r="AF19" s="26">
        <v>0</v>
      </c>
      <c r="AG19" s="90">
        <v>0</v>
      </c>
      <c r="AH19" s="90"/>
      <c r="AI19" s="26"/>
      <c r="AJ19" s="90"/>
      <c r="AK19" s="90"/>
      <c r="AL19" s="46"/>
      <c r="AN19" s="11"/>
      <c r="AO19" s="5"/>
    </row>
    <row r="20" spans="1:41" ht="12.75">
      <c r="A20" s="96"/>
      <c r="B20" s="96"/>
      <c r="C20" s="96"/>
      <c r="D20" s="96"/>
      <c r="E20" s="96"/>
      <c r="F20" s="51" t="s">
        <v>43</v>
      </c>
      <c r="G20" s="52"/>
      <c r="H20" s="52"/>
      <c r="I20" s="52"/>
      <c r="J20" s="52"/>
      <c r="K20" s="53"/>
      <c r="L20" s="26">
        <v>100</v>
      </c>
      <c r="M20" s="57">
        <v>14005.85</v>
      </c>
      <c r="N20" s="58"/>
      <c r="O20" s="58"/>
      <c r="P20" s="59"/>
      <c r="Q20" s="26"/>
      <c r="R20" s="57"/>
      <c r="S20" s="59"/>
      <c r="T20" s="26"/>
      <c r="U20" s="57"/>
      <c r="V20" s="59"/>
      <c r="W20" s="26">
        <v>20</v>
      </c>
      <c r="X20" s="57">
        <f>W20/100*M20</f>
        <v>2801.17</v>
      </c>
      <c r="Y20" s="59"/>
      <c r="Z20" s="36">
        <v>20</v>
      </c>
      <c r="AA20" s="57">
        <f>Z20/100*M20</f>
        <v>2801.17</v>
      </c>
      <c r="AB20" s="59"/>
      <c r="AC20" s="26">
        <v>40</v>
      </c>
      <c r="AD20" s="84">
        <f>AC20/100*M20</f>
        <v>5602.34</v>
      </c>
      <c r="AE20" s="85"/>
      <c r="AF20" s="26">
        <v>20</v>
      </c>
      <c r="AG20" s="84">
        <f>AF20/100*M20</f>
        <v>2801.17</v>
      </c>
      <c r="AH20" s="85"/>
      <c r="AI20" s="26"/>
      <c r="AJ20" s="84"/>
      <c r="AK20" s="85"/>
      <c r="AL20" s="46"/>
      <c r="AN20" s="11"/>
      <c r="AO20" s="5"/>
    </row>
    <row r="21" spans="1:41" ht="12.75" customHeight="1">
      <c r="A21" s="96"/>
      <c r="B21" s="96"/>
      <c r="C21" s="96"/>
      <c r="D21" s="96"/>
      <c r="E21" s="96"/>
      <c r="F21" s="101" t="s">
        <v>38</v>
      </c>
      <c r="G21" s="102"/>
      <c r="H21" s="102"/>
      <c r="I21" s="102"/>
      <c r="J21" s="102"/>
      <c r="K21" s="103"/>
      <c r="L21" s="26">
        <v>100</v>
      </c>
      <c r="M21" s="57">
        <v>1877.47</v>
      </c>
      <c r="N21" s="58"/>
      <c r="O21" s="58"/>
      <c r="P21" s="59"/>
      <c r="Q21" s="26">
        <v>100</v>
      </c>
      <c r="R21" s="57"/>
      <c r="S21" s="59"/>
      <c r="T21" s="26"/>
      <c r="U21" s="57"/>
      <c r="V21" s="59"/>
      <c r="W21" s="26"/>
      <c r="X21" s="57"/>
      <c r="Y21" s="59"/>
      <c r="Z21" s="36"/>
      <c r="AA21" s="57"/>
      <c r="AB21" s="59"/>
      <c r="AC21" s="26"/>
      <c r="AD21" s="84"/>
      <c r="AE21" s="85"/>
      <c r="AF21" s="26">
        <v>100</v>
      </c>
      <c r="AG21" s="84">
        <f>1*M21</f>
        <v>1877.47</v>
      </c>
      <c r="AH21" s="85"/>
      <c r="AI21" s="34"/>
      <c r="AJ21" s="84"/>
      <c r="AK21" s="85"/>
      <c r="AL21" s="46"/>
      <c r="AN21" s="11"/>
      <c r="AO21" s="5"/>
    </row>
    <row r="22" spans="1:41" ht="12.75">
      <c r="A22" s="96"/>
      <c r="B22" s="96"/>
      <c r="C22" s="96"/>
      <c r="D22" s="96"/>
      <c r="E22" s="96"/>
      <c r="F22" s="51" t="s">
        <v>41</v>
      </c>
      <c r="G22" s="52"/>
      <c r="H22" s="52"/>
      <c r="I22" s="52"/>
      <c r="J22" s="52"/>
      <c r="K22" s="53"/>
      <c r="L22" s="26">
        <v>100</v>
      </c>
      <c r="M22" s="57">
        <v>4858.1</v>
      </c>
      <c r="N22" s="58"/>
      <c r="O22" s="58"/>
      <c r="P22" s="59"/>
      <c r="Q22" s="26"/>
      <c r="R22" s="57"/>
      <c r="S22" s="59"/>
      <c r="T22" s="26"/>
      <c r="U22" s="57"/>
      <c r="V22" s="59"/>
      <c r="W22" s="26"/>
      <c r="X22" s="57"/>
      <c r="Y22" s="59"/>
      <c r="Z22" s="36">
        <v>30</v>
      </c>
      <c r="AA22" s="57">
        <f>0.3*M22</f>
        <v>1457.43</v>
      </c>
      <c r="AB22" s="59"/>
      <c r="AC22" s="26">
        <v>50</v>
      </c>
      <c r="AD22" s="84">
        <f>0.5*M22</f>
        <v>2429.05</v>
      </c>
      <c r="AE22" s="85"/>
      <c r="AF22" s="26">
        <v>20</v>
      </c>
      <c r="AG22" s="84">
        <f>0.2*M22</f>
        <v>971.6200000000001</v>
      </c>
      <c r="AH22" s="85"/>
      <c r="AI22" s="26"/>
      <c r="AJ22" s="84"/>
      <c r="AK22" s="85"/>
      <c r="AL22" s="46"/>
      <c r="AN22" s="11"/>
      <c r="AO22" s="5"/>
    </row>
    <row r="23" spans="1:41" ht="12.75" customHeight="1">
      <c r="A23" s="96"/>
      <c r="B23" s="96"/>
      <c r="C23" s="96"/>
      <c r="D23" s="96"/>
      <c r="E23" s="96"/>
      <c r="F23" s="101" t="s">
        <v>45</v>
      </c>
      <c r="G23" s="102"/>
      <c r="H23" s="102"/>
      <c r="I23" s="102"/>
      <c r="J23" s="102"/>
      <c r="K23" s="103"/>
      <c r="L23" s="26">
        <v>100</v>
      </c>
      <c r="M23" s="57">
        <v>41552.65</v>
      </c>
      <c r="N23" s="58"/>
      <c r="O23" s="58"/>
      <c r="P23" s="59"/>
      <c r="Q23" s="26"/>
      <c r="R23" s="57"/>
      <c r="S23" s="59"/>
      <c r="T23" s="26"/>
      <c r="U23" s="57"/>
      <c r="V23" s="59"/>
      <c r="W23" s="26"/>
      <c r="X23" s="57"/>
      <c r="Y23" s="59"/>
      <c r="Z23" s="36">
        <v>30</v>
      </c>
      <c r="AA23" s="57">
        <f>Z23/100*M23</f>
        <v>12465.795</v>
      </c>
      <c r="AB23" s="59"/>
      <c r="AC23" s="26">
        <v>50</v>
      </c>
      <c r="AD23" s="84">
        <f>AC23/100*M23</f>
        <v>20776.325</v>
      </c>
      <c r="AE23" s="85"/>
      <c r="AF23" s="26">
        <v>20</v>
      </c>
      <c r="AG23" s="84">
        <f>AF23/100*M23</f>
        <v>8310.53</v>
      </c>
      <c r="AH23" s="85"/>
      <c r="AI23" s="26"/>
      <c r="AJ23" s="84"/>
      <c r="AK23" s="85"/>
      <c r="AL23" s="20"/>
      <c r="AN23" s="11"/>
      <c r="AO23" s="5"/>
    </row>
    <row r="24" spans="1:41" ht="12.75">
      <c r="A24" s="96"/>
      <c r="B24" s="96"/>
      <c r="C24" s="96"/>
      <c r="D24" s="96"/>
      <c r="E24" s="96"/>
      <c r="F24" s="51"/>
      <c r="G24" s="52"/>
      <c r="H24" s="52"/>
      <c r="I24" s="52"/>
      <c r="J24" s="52"/>
      <c r="K24" s="53"/>
      <c r="L24" s="26"/>
      <c r="M24" s="57"/>
      <c r="N24" s="58"/>
      <c r="O24" s="58"/>
      <c r="P24" s="59"/>
      <c r="Q24" s="26"/>
      <c r="R24" s="57"/>
      <c r="S24" s="59"/>
      <c r="T24" s="26"/>
      <c r="U24" s="57"/>
      <c r="V24" s="59"/>
      <c r="W24" s="26"/>
      <c r="X24" s="57"/>
      <c r="Y24" s="59"/>
      <c r="Z24" s="36"/>
      <c r="AA24" s="57"/>
      <c r="AB24" s="59"/>
      <c r="AC24" s="26"/>
      <c r="AD24" s="84"/>
      <c r="AE24" s="85"/>
      <c r="AF24" s="26"/>
      <c r="AG24" s="84"/>
      <c r="AH24" s="85"/>
      <c r="AI24" s="26"/>
      <c r="AJ24" s="90"/>
      <c r="AK24" s="90"/>
      <c r="AL24" s="20"/>
      <c r="AN24" s="11"/>
      <c r="AO24" s="5"/>
    </row>
    <row r="25" spans="1:42" ht="12.75">
      <c r="A25" s="96"/>
      <c r="B25" s="96"/>
      <c r="C25" s="96"/>
      <c r="D25" s="96"/>
      <c r="E25" s="96"/>
      <c r="F25" s="65" t="s">
        <v>24</v>
      </c>
      <c r="G25" s="65"/>
      <c r="H25" s="65"/>
      <c r="I25" s="65"/>
      <c r="J25" s="65"/>
      <c r="K25" s="65"/>
      <c r="L25" s="26">
        <v>100</v>
      </c>
      <c r="M25" s="60">
        <f>SUM(M16:M24)</f>
        <v>222613.79</v>
      </c>
      <c r="N25" s="60"/>
      <c r="O25" s="60"/>
      <c r="P25" s="60"/>
      <c r="Q25" s="26"/>
      <c r="R25" s="60">
        <f>SUM(R16:R19)</f>
        <v>32063.944000000003</v>
      </c>
      <c r="S25" s="60"/>
      <c r="T25" s="37"/>
      <c r="U25" s="60">
        <f>SUM(U18:U24)</f>
        <v>32063.944000000003</v>
      </c>
      <c r="V25" s="60"/>
      <c r="W25" s="37"/>
      <c r="X25" s="60">
        <f>SUM(X18:Y20)</f>
        <v>34865.114</v>
      </c>
      <c r="Y25" s="60"/>
      <c r="Z25" s="38"/>
      <c r="AA25" s="60">
        <f>SUM(AA18:AA24)</f>
        <v>48788.339</v>
      </c>
      <c r="AB25" s="60"/>
      <c r="AC25" s="26"/>
      <c r="AD25" s="61">
        <f>SUM(AD18:AD24)</f>
        <v>60871.659</v>
      </c>
      <c r="AE25" s="61"/>
      <c r="AF25" s="26"/>
      <c r="AG25" s="61">
        <f>SUM(AG18:AG24)</f>
        <v>13960.79</v>
      </c>
      <c r="AH25" s="61"/>
      <c r="AI25" s="26"/>
      <c r="AJ25" s="61"/>
      <c r="AK25" s="61"/>
      <c r="AL25" s="14"/>
      <c r="AN25" s="11"/>
      <c r="AO25" s="9"/>
      <c r="AP25" s="5"/>
    </row>
    <row r="26" spans="1:42" ht="12.75">
      <c r="A26" s="96"/>
      <c r="B26" s="96"/>
      <c r="C26" s="96"/>
      <c r="D26" s="96"/>
      <c r="E26" s="96"/>
      <c r="F26" s="65" t="s">
        <v>22</v>
      </c>
      <c r="G26" s="65"/>
      <c r="H26" s="65"/>
      <c r="I26" s="65"/>
      <c r="J26" s="65"/>
      <c r="K26" s="65"/>
      <c r="L26" s="26"/>
      <c r="M26" s="60">
        <f>SUM(M25)</f>
        <v>222613.79</v>
      </c>
      <c r="N26" s="60"/>
      <c r="O26" s="60"/>
      <c r="P26" s="60"/>
      <c r="Q26" s="26"/>
      <c r="R26" s="60">
        <f>R25</f>
        <v>32063.944000000003</v>
      </c>
      <c r="S26" s="60"/>
      <c r="T26" s="37"/>
      <c r="U26" s="60">
        <f>SUM(R26,U25)</f>
        <v>64127.888000000006</v>
      </c>
      <c r="V26" s="60"/>
      <c r="W26" s="37"/>
      <c r="X26" s="60">
        <f>X25+U26</f>
        <v>98993.00200000001</v>
      </c>
      <c r="Y26" s="60"/>
      <c r="Z26" s="38"/>
      <c r="AA26" s="60">
        <f>AA25+X26</f>
        <v>147781.34100000001</v>
      </c>
      <c r="AB26" s="60"/>
      <c r="AC26" s="26"/>
      <c r="AD26" s="116">
        <f>SUM(AA26,AD25)</f>
        <v>208653</v>
      </c>
      <c r="AE26" s="117"/>
      <c r="AF26" s="26"/>
      <c r="AG26" s="63">
        <f>SUM(AD26,AG25)</f>
        <v>222613.79</v>
      </c>
      <c r="AH26" s="62"/>
      <c r="AI26" s="26"/>
      <c r="AJ26" s="63"/>
      <c r="AK26" s="62"/>
      <c r="AL26" s="15"/>
      <c r="AN26" s="11"/>
      <c r="AO26" s="9"/>
      <c r="AP26" s="5"/>
    </row>
    <row r="27" spans="1:41" ht="12.75">
      <c r="A27" s="105" t="s">
        <v>34</v>
      </c>
      <c r="B27" s="106"/>
      <c r="C27" s="106"/>
      <c r="D27" s="106"/>
      <c r="E27" s="107"/>
      <c r="F27" s="54" t="s">
        <v>35</v>
      </c>
      <c r="G27" s="55"/>
      <c r="H27" s="55"/>
      <c r="I27" s="55"/>
      <c r="J27" s="55"/>
      <c r="K27" s="56"/>
      <c r="L27" s="26">
        <v>100</v>
      </c>
      <c r="M27" s="89">
        <v>0</v>
      </c>
      <c r="N27" s="89"/>
      <c r="O27" s="89"/>
      <c r="P27" s="89"/>
      <c r="Q27" s="26">
        <v>100</v>
      </c>
      <c r="R27" s="57">
        <f>1*M27</f>
        <v>0</v>
      </c>
      <c r="S27" s="59"/>
      <c r="T27" s="26"/>
      <c r="U27" s="57"/>
      <c r="V27" s="59"/>
      <c r="W27" s="26"/>
      <c r="X27" s="57"/>
      <c r="Y27" s="59"/>
      <c r="Z27" s="36"/>
      <c r="AA27" s="89"/>
      <c r="AB27" s="89"/>
      <c r="AC27" s="26"/>
      <c r="AD27" s="87"/>
      <c r="AE27" s="88"/>
      <c r="AF27" s="26"/>
      <c r="AG27" s="87"/>
      <c r="AH27" s="88"/>
      <c r="AI27" s="26"/>
      <c r="AJ27" s="118"/>
      <c r="AK27" s="65"/>
      <c r="AL27" s="19"/>
      <c r="AN27" s="11"/>
      <c r="AO27" s="9"/>
    </row>
    <row r="28" spans="1:41" ht="12.75">
      <c r="A28" s="108"/>
      <c r="B28" s="109"/>
      <c r="C28" s="109"/>
      <c r="D28" s="109"/>
      <c r="E28" s="110"/>
      <c r="F28" s="51" t="s">
        <v>42</v>
      </c>
      <c r="G28" s="52"/>
      <c r="H28" s="52"/>
      <c r="I28" s="52"/>
      <c r="J28" s="52"/>
      <c r="K28" s="53"/>
      <c r="L28" s="26">
        <v>100</v>
      </c>
      <c r="M28" s="57">
        <v>0</v>
      </c>
      <c r="N28" s="58"/>
      <c r="O28" s="58"/>
      <c r="P28" s="59"/>
      <c r="Q28" s="26">
        <v>100</v>
      </c>
      <c r="R28" s="57">
        <f>Q28/100*M28</f>
        <v>0</v>
      </c>
      <c r="S28" s="59"/>
      <c r="T28" s="26"/>
      <c r="U28" s="57"/>
      <c r="V28" s="59"/>
      <c r="W28" s="26"/>
      <c r="X28" s="57"/>
      <c r="Y28" s="59"/>
      <c r="Z28" s="36"/>
      <c r="AA28" s="57"/>
      <c r="AB28" s="59"/>
      <c r="AC28" s="26"/>
      <c r="AD28" s="87"/>
      <c r="AE28" s="88"/>
      <c r="AF28" s="26"/>
      <c r="AG28" s="87"/>
      <c r="AH28" s="88"/>
      <c r="AI28" s="26"/>
      <c r="AJ28" s="93"/>
      <c r="AK28" s="94"/>
      <c r="AL28" s="19"/>
      <c r="AN28" s="11"/>
      <c r="AO28" s="9"/>
    </row>
    <row r="29" spans="1:42" ht="12.75">
      <c r="A29" s="108"/>
      <c r="B29" s="109"/>
      <c r="C29" s="109"/>
      <c r="D29" s="109"/>
      <c r="E29" s="110"/>
      <c r="F29" s="54" t="s">
        <v>36</v>
      </c>
      <c r="G29" s="55"/>
      <c r="H29" s="55"/>
      <c r="I29" s="55"/>
      <c r="J29" s="55"/>
      <c r="K29" s="56"/>
      <c r="L29" s="26">
        <v>100</v>
      </c>
      <c r="M29" s="89">
        <v>0</v>
      </c>
      <c r="N29" s="89"/>
      <c r="O29" s="89"/>
      <c r="P29" s="89"/>
      <c r="Q29" s="26">
        <v>20</v>
      </c>
      <c r="R29" s="57">
        <f>0.2*M29</f>
        <v>0</v>
      </c>
      <c r="S29" s="59"/>
      <c r="T29" s="26">
        <v>20</v>
      </c>
      <c r="U29" s="57">
        <f>0.2*M29</f>
        <v>0</v>
      </c>
      <c r="V29" s="59"/>
      <c r="W29" s="26">
        <v>30</v>
      </c>
      <c r="X29" s="57">
        <f>0.3*M29</f>
        <v>0</v>
      </c>
      <c r="Y29" s="59"/>
      <c r="Z29" s="36">
        <v>30</v>
      </c>
      <c r="AA29" s="89">
        <f>0.3*M29</f>
        <v>0</v>
      </c>
      <c r="AB29" s="89"/>
      <c r="AC29" s="26">
        <v>0</v>
      </c>
      <c r="AD29" s="84">
        <v>0</v>
      </c>
      <c r="AE29" s="85"/>
      <c r="AF29" s="26">
        <v>0</v>
      </c>
      <c r="AG29" s="84">
        <v>0</v>
      </c>
      <c r="AH29" s="85"/>
      <c r="AI29" s="26"/>
      <c r="AJ29" s="91"/>
      <c r="AK29" s="65"/>
      <c r="AL29" s="17"/>
      <c r="AN29" s="11"/>
      <c r="AO29" s="9"/>
      <c r="AP29" s="5"/>
    </row>
    <row r="30" spans="1:42" ht="12.75">
      <c r="A30" s="108"/>
      <c r="B30" s="109"/>
      <c r="C30" s="109"/>
      <c r="D30" s="109"/>
      <c r="E30" s="110"/>
      <c r="F30" s="54" t="s">
        <v>37</v>
      </c>
      <c r="G30" s="55"/>
      <c r="H30" s="55"/>
      <c r="I30" s="55"/>
      <c r="J30" s="55"/>
      <c r="K30" s="56"/>
      <c r="L30" s="26">
        <v>100</v>
      </c>
      <c r="M30" s="89">
        <v>39035.9</v>
      </c>
      <c r="N30" s="89"/>
      <c r="O30" s="89"/>
      <c r="P30" s="89"/>
      <c r="Q30" s="26">
        <v>20</v>
      </c>
      <c r="R30" s="57">
        <f>0.2*M30</f>
        <v>7807.18</v>
      </c>
      <c r="S30" s="59"/>
      <c r="T30" s="26">
        <v>20</v>
      </c>
      <c r="U30" s="57">
        <f>0.2*M30</f>
        <v>7807.18</v>
      </c>
      <c r="V30" s="59"/>
      <c r="W30" s="26">
        <v>20</v>
      </c>
      <c r="X30" s="57">
        <f>0.2*M30</f>
        <v>7807.18</v>
      </c>
      <c r="Y30" s="59"/>
      <c r="Z30" s="36">
        <v>20</v>
      </c>
      <c r="AA30" s="89">
        <f>0.2*M30</f>
        <v>7807.18</v>
      </c>
      <c r="AB30" s="89"/>
      <c r="AC30" s="26">
        <v>20</v>
      </c>
      <c r="AD30" s="84">
        <f>0.2*M30</f>
        <v>7807.18</v>
      </c>
      <c r="AE30" s="85"/>
      <c r="AF30" s="26">
        <v>0</v>
      </c>
      <c r="AG30" s="84">
        <v>0</v>
      </c>
      <c r="AH30" s="85"/>
      <c r="AI30" s="26"/>
      <c r="AJ30" s="91"/>
      <c r="AK30" s="65"/>
      <c r="AL30" s="17"/>
      <c r="AN30" s="11"/>
      <c r="AO30" s="9"/>
      <c r="AP30" s="5"/>
    </row>
    <row r="31" spans="1:42" ht="12.75">
      <c r="A31" s="108"/>
      <c r="B31" s="109"/>
      <c r="C31" s="109"/>
      <c r="D31" s="109"/>
      <c r="E31" s="110"/>
      <c r="F31" s="51" t="s">
        <v>43</v>
      </c>
      <c r="G31" s="52"/>
      <c r="H31" s="52"/>
      <c r="I31" s="52"/>
      <c r="J31" s="52"/>
      <c r="K31" s="53"/>
      <c r="L31" s="26">
        <v>100</v>
      </c>
      <c r="M31" s="57">
        <v>3410.25</v>
      </c>
      <c r="N31" s="58"/>
      <c r="O31" s="58"/>
      <c r="P31" s="59"/>
      <c r="Q31" s="26"/>
      <c r="R31" s="57"/>
      <c r="S31" s="59"/>
      <c r="T31" s="26"/>
      <c r="U31" s="57"/>
      <c r="V31" s="59"/>
      <c r="W31" s="26">
        <v>20</v>
      </c>
      <c r="X31" s="57">
        <f>0.2*M31</f>
        <v>682.0500000000001</v>
      </c>
      <c r="Y31" s="59"/>
      <c r="Z31" s="36">
        <v>20</v>
      </c>
      <c r="AA31" s="57">
        <f>0.2*M31</f>
        <v>682.0500000000001</v>
      </c>
      <c r="AB31" s="59"/>
      <c r="AC31" s="26">
        <v>40</v>
      </c>
      <c r="AD31" s="84">
        <f>0.4*M31</f>
        <v>1364.1000000000001</v>
      </c>
      <c r="AE31" s="85"/>
      <c r="AF31" s="26">
        <v>20</v>
      </c>
      <c r="AG31" s="84">
        <f>0.2*M31</f>
        <v>682.0500000000001</v>
      </c>
      <c r="AH31" s="85"/>
      <c r="AI31" s="26"/>
      <c r="AJ31" s="114"/>
      <c r="AK31" s="115"/>
      <c r="AL31" s="17"/>
      <c r="AN31" s="11"/>
      <c r="AO31" s="9"/>
      <c r="AP31" s="5"/>
    </row>
    <row r="32" spans="1:42" ht="12.75">
      <c r="A32" s="108"/>
      <c r="B32" s="109"/>
      <c r="C32" s="109"/>
      <c r="D32" s="109"/>
      <c r="E32" s="110"/>
      <c r="F32" s="51" t="s">
        <v>38</v>
      </c>
      <c r="G32" s="52"/>
      <c r="H32" s="52"/>
      <c r="I32" s="52"/>
      <c r="J32" s="52"/>
      <c r="K32" s="53"/>
      <c r="L32" s="26">
        <v>100</v>
      </c>
      <c r="M32" s="57">
        <v>457.14</v>
      </c>
      <c r="N32" s="58"/>
      <c r="O32" s="58"/>
      <c r="P32" s="59"/>
      <c r="Q32" s="26">
        <v>100</v>
      </c>
      <c r="R32" s="57"/>
      <c r="S32" s="59"/>
      <c r="T32" s="26"/>
      <c r="U32" s="57"/>
      <c r="V32" s="59"/>
      <c r="W32" s="26">
        <v>0</v>
      </c>
      <c r="X32" s="57">
        <f>W32/100*M32</f>
        <v>0</v>
      </c>
      <c r="Y32" s="59"/>
      <c r="Z32" s="36">
        <v>0</v>
      </c>
      <c r="AA32" s="57">
        <f>Z32/100*M32</f>
        <v>0</v>
      </c>
      <c r="AB32" s="59"/>
      <c r="AC32" s="26">
        <v>0</v>
      </c>
      <c r="AD32" s="84">
        <f>AC32/100*M32</f>
        <v>0</v>
      </c>
      <c r="AE32" s="85"/>
      <c r="AF32" s="26">
        <v>100</v>
      </c>
      <c r="AG32" s="84">
        <f>1*M32</f>
        <v>457.14</v>
      </c>
      <c r="AH32" s="85"/>
      <c r="AI32" s="26"/>
      <c r="AJ32" s="41"/>
      <c r="AK32" s="42"/>
      <c r="AL32" s="17"/>
      <c r="AN32" s="11"/>
      <c r="AO32" s="9"/>
      <c r="AP32" s="5"/>
    </row>
    <row r="33" spans="1:42" ht="12.75">
      <c r="A33" s="108"/>
      <c r="B33" s="109"/>
      <c r="C33" s="109"/>
      <c r="D33" s="109"/>
      <c r="E33" s="110"/>
      <c r="F33" s="51" t="s">
        <v>41</v>
      </c>
      <c r="G33" s="52"/>
      <c r="H33" s="52"/>
      <c r="I33" s="52"/>
      <c r="J33" s="52"/>
      <c r="K33" s="53"/>
      <c r="L33" s="26">
        <v>100</v>
      </c>
      <c r="M33" s="57">
        <v>1182.88</v>
      </c>
      <c r="N33" s="58"/>
      <c r="O33" s="58"/>
      <c r="P33" s="59"/>
      <c r="Q33" s="26"/>
      <c r="R33" s="57"/>
      <c r="S33" s="59"/>
      <c r="T33" s="26">
        <v>0</v>
      </c>
      <c r="U33" s="57">
        <v>0</v>
      </c>
      <c r="V33" s="59"/>
      <c r="W33" s="26">
        <v>0</v>
      </c>
      <c r="X33" s="57">
        <v>0</v>
      </c>
      <c r="Y33" s="59"/>
      <c r="Z33" s="36">
        <v>30</v>
      </c>
      <c r="AA33" s="57">
        <f>0.3*M33</f>
        <v>354.86400000000003</v>
      </c>
      <c r="AB33" s="59"/>
      <c r="AC33" s="26">
        <v>50</v>
      </c>
      <c r="AD33" s="84">
        <f>0.5*M33</f>
        <v>591.44</v>
      </c>
      <c r="AE33" s="85"/>
      <c r="AF33" s="26">
        <v>20</v>
      </c>
      <c r="AG33" s="84">
        <f>0.2*M33</f>
        <v>236.57600000000002</v>
      </c>
      <c r="AH33" s="85"/>
      <c r="AI33" s="26"/>
      <c r="AJ33" s="91"/>
      <c r="AK33" s="65"/>
      <c r="AL33" s="17"/>
      <c r="AN33" s="11"/>
      <c r="AO33" s="9"/>
      <c r="AP33" s="5"/>
    </row>
    <row r="34" spans="1:42" ht="15.75" customHeight="1">
      <c r="A34" s="108"/>
      <c r="B34" s="109"/>
      <c r="C34" s="109"/>
      <c r="D34" s="109"/>
      <c r="E34" s="110"/>
      <c r="F34" s="101" t="s">
        <v>45</v>
      </c>
      <c r="G34" s="102"/>
      <c r="H34" s="102"/>
      <c r="I34" s="102"/>
      <c r="J34" s="102"/>
      <c r="K34" s="103"/>
      <c r="L34" s="34"/>
      <c r="M34" s="57">
        <v>10117.59</v>
      </c>
      <c r="N34" s="58"/>
      <c r="O34" s="58"/>
      <c r="P34" s="59"/>
      <c r="Q34" s="34"/>
      <c r="R34" s="57"/>
      <c r="S34" s="59"/>
      <c r="T34" s="34"/>
      <c r="U34" s="57"/>
      <c r="V34" s="59"/>
      <c r="W34" s="34"/>
      <c r="X34" s="57"/>
      <c r="Y34" s="59"/>
      <c r="Z34" s="40">
        <v>30</v>
      </c>
      <c r="AA34" s="57">
        <f>Z34/100*M34</f>
        <v>3035.277</v>
      </c>
      <c r="AB34" s="59"/>
      <c r="AC34" s="34">
        <v>50</v>
      </c>
      <c r="AD34" s="84">
        <f>AC34/100*M34</f>
        <v>5058.795</v>
      </c>
      <c r="AE34" s="85"/>
      <c r="AF34" s="34">
        <v>20</v>
      </c>
      <c r="AG34" s="84">
        <f>AF34/100*M34</f>
        <v>2023.518</v>
      </c>
      <c r="AH34" s="85"/>
      <c r="AI34" s="34"/>
      <c r="AJ34" s="93"/>
      <c r="AK34" s="94"/>
      <c r="AL34" s="18"/>
      <c r="AN34" s="11"/>
      <c r="AO34" s="9"/>
      <c r="AP34" s="5"/>
    </row>
    <row r="35" spans="1:41" ht="12.75">
      <c r="A35" s="108"/>
      <c r="B35" s="109"/>
      <c r="C35" s="109"/>
      <c r="D35" s="109"/>
      <c r="E35" s="110"/>
      <c r="F35" s="87"/>
      <c r="G35" s="104"/>
      <c r="H35" s="104"/>
      <c r="I35" s="104"/>
      <c r="J35" s="104"/>
      <c r="K35" s="88"/>
      <c r="L35" s="26"/>
      <c r="M35" s="87"/>
      <c r="N35" s="104"/>
      <c r="O35" s="104"/>
      <c r="P35" s="88"/>
      <c r="Q35" s="26"/>
      <c r="R35" s="87"/>
      <c r="S35" s="88"/>
      <c r="T35" s="26"/>
      <c r="U35" s="87"/>
      <c r="V35" s="88"/>
      <c r="W35" s="26"/>
      <c r="X35" s="87"/>
      <c r="Y35" s="88"/>
      <c r="Z35" s="36"/>
      <c r="AA35" s="65"/>
      <c r="AB35" s="65"/>
      <c r="AC35" s="26"/>
      <c r="AD35" s="84"/>
      <c r="AE35" s="85"/>
      <c r="AF35" s="26"/>
      <c r="AG35" s="87"/>
      <c r="AH35" s="88"/>
      <c r="AI35" s="26"/>
      <c r="AJ35" s="65"/>
      <c r="AK35" s="65"/>
      <c r="AL35" s="13"/>
      <c r="AN35" s="8"/>
      <c r="AO35" s="9"/>
    </row>
    <row r="36" spans="1:42" ht="12.75">
      <c r="A36" s="108"/>
      <c r="B36" s="109"/>
      <c r="C36" s="109"/>
      <c r="D36" s="109"/>
      <c r="E36" s="110"/>
      <c r="F36" s="65" t="s">
        <v>24</v>
      </c>
      <c r="G36" s="65"/>
      <c r="H36" s="65"/>
      <c r="I36" s="65"/>
      <c r="J36" s="65"/>
      <c r="K36" s="65"/>
      <c r="L36" s="26">
        <v>100</v>
      </c>
      <c r="M36" s="63">
        <f>SUM(M27:M35)</f>
        <v>54203.759999999995</v>
      </c>
      <c r="N36" s="62"/>
      <c r="O36" s="62"/>
      <c r="P36" s="62"/>
      <c r="Q36" s="26"/>
      <c r="R36" s="60">
        <f>SUM(R27:R35)</f>
        <v>7807.18</v>
      </c>
      <c r="S36" s="60"/>
      <c r="T36" s="37"/>
      <c r="U36" s="60">
        <f>SUM(U29:V33)</f>
        <v>7807.18</v>
      </c>
      <c r="V36" s="60"/>
      <c r="W36" s="37"/>
      <c r="X36" s="60">
        <f>SUM(X29:Y33)</f>
        <v>8489.23</v>
      </c>
      <c r="Y36" s="60"/>
      <c r="Z36" s="38"/>
      <c r="AA36" s="60">
        <f>SUM(AA29:AB34)</f>
        <v>11879.371</v>
      </c>
      <c r="AB36" s="60"/>
      <c r="AC36" s="26"/>
      <c r="AD36" s="61">
        <f>SUM(AD29:AE34)</f>
        <v>14821.515000000001</v>
      </c>
      <c r="AE36" s="61"/>
      <c r="AF36" s="26"/>
      <c r="AG36" s="61">
        <f>SUM(AG29:AH34)</f>
        <v>3399.284</v>
      </c>
      <c r="AH36" s="62"/>
      <c r="AI36" s="26"/>
      <c r="AJ36" s="63"/>
      <c r="AK36" s="62"/>
      <c r="AL36" s="15"/>
      <c r="AN36" s="11"/>
      <c r="AO36" s="9"/>
      <c r="AP36" s="5"/>
    </row>
    <row r="37" spans="1:42" ht="12.75">
      <c r="A37" s="111"/>
      <c r="B37" s="112"/>
      <c r="C37" s="112"/>
      <c r="D37" s="112"/>
      <c r="E37" s="113"/>
      <c r="F37" s="65" t="s">
        <v>22</v>
      </c>
      <c r="G37" s="65"/>
      <c r="H37" s="65"/>
      <c r="I37" s="65"/>
      <c r="J37" s="65"/>
      <c r="K37" s="65"/>
      <c r="L37" s="26">
        <v>100</v>
      </c>
      <c r="M37" s="60">
        <f>SUM(M36)</f>
        <v>54203.759999999995</v>
      </c>
      <c r="N37" s="60"/>
      <c r="O37" s="60"/>
      <c r="P37" s="60"/>
      <c r="Q37" s="26"/>
      <c r="R37" s="60">
        <f>R36</f>
        <v>7807.18</v>
      </c>
      <c r="S37" s="60"/>
      <c r="T37" s="26"/>
      <c r="U37" s="60">
        <f>R37+U36</f>
        <v>15614.36</v>
      </c>
      <c r="V37" s="60"/>
      <c r="W37" s="26"/>
      <c r="X37" s="60">
        <f>U37+X36</f>
        <v>24103.59</v>
      </c>
      <c r="Y37" s="60"/>
      <c r="Z37" s="36"/>
      <c r="AA37" s="60">
        <f>X37+AA36</f>
        <v>35982.960999999996</v>
      </c>
      <c r="AB37" s="60"/>
      <c r="AC37" s="26"/>
      <c r="AD37" s="63">
        <f>AA37+AD36</f>
        <v>50804.475999999995</v>
      </c>
      <c r="AE37" s="62"/>
      <c r="AF37" s="26"/>
      <c r="AG37" s="63">
        <f>AD37+AG36</f>
        <v>54203.759999999995</v>
      </c>
      <c r="AH37" s="62"/>
      <c r="AI37" s="26"/>
      <c r="AJ37" s="63"/>
      <c r="AK37" s="62"/>
      <c r="AL37" s="15"/>
      <c r="AN37" s="11"/>
      <c r="AO37" s="9"/>
      <c r="AP37" s="5"/>
    </row>
    <row r="38" spans="1:4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6"/>
      <c r="AB38" s="26"/>
      <c r="AC38" s="26"/>
      <c r="AD38" s="87"/>
      <c r="AE38" s="88"/>
      <c r="AF38" s="26"/>
      <c r="AG38" s="87"/>
      <c r="AH38" s="88"/>
      <c r="AI38" s="26"/>
      <c r="AJ38" s="65"/>
      <c r="AK38" s="65"/>
      <c r="AL38" s="16"/>
      <c r="AN38" s="11"/>
      <c r="AO38" s="9"/>
      <c r="AP38" s="5"/>
    </row>
    <row r="39" spans="1:41" ht="12.75">
      <c r="A39" s="68" t="s">
        <v>20</v>
      </c>
      <c r="B39" s="69"/>
      <c r="C39" s="69"/>
      <c r="D39" s="69"/>
      <c r="E39" s="70"/>
      <c r="F39" s="65" t="s">
        <v>21</v>
      </c>
      <c r="G39" s="65"/>
      <c r="H39" s="65"/>
      <c r="I39" s="65"/>
      <c r="J39" s="65"/>
      <c r="K39" s="65"/>
      <c r="L39" s="26">
        <v>100</v>
      </c>
      <c r="M39" s="61">
        <f>M26+M37</f>
        <v>276817.55</v>
      </c>
      <c r="N39" s="62"/>
      <c r="O39" s="62"/>
      <c r="P39" s="62"/>
      <c r="Q39" s="37">
        <v>25</v>
      </c>
      <c r="R39" s="60">
        <f>R26+R37</f>
        <v>39871.124</v>
      </c>
      <c r="S39" s="60"/>
      <c r="T39" s="37">
        <v>25</v>
      </c>
      <c r="U39" s="60">
        <f>U25+U36</f>
        <v>39871.124</v>
      </c>
      <c r="V39" s="60"/>
      <c r="W39" s="37">
        <v>25</v>
      </c>
      <c r="X39" s="60">
        <f>X25+X36</f>
        <v>43354.344</v>
      </c>
      <c r="Y39" s="60"/>
      <c r="Z39" s="38">
        <v>25</v>
      </c>
      <c r="AA39" s="60">
        <f>AA25+AA36</f>
        <v>60667.71</v>
      </c>
      <c r="AB39" s="60"/>
      <c r="AC39" s="26"/>
      <c r="AD39" s="61">
        <f>AD25+AD36</f>
        <v>75693.174</v>
      </c>
      <c r="AE39" s="62"/>
      <c r="AF39" s="26"/>
      <c r="AG39" s="61">
        <f>AG25+AG36</f>
        <v>17360.074</v>
      </c>
      <c r="AH39" s="62"/>
      <c r="AI39" s="26"/>
      <c r="AJ39" s="61"/>
      <c r="AK39" s="62"/>
      <c r="AL39" s="15"/>
      <c r="AN39" s="12"/>
      <c r="AO39" s="9"/>
    </row>
    <row r="40" spans="1:42" ht="12.75">
      <c r="A40" s="71"/>
      <c r="B40" s="72"/>
      <c r="C40" s="72"/>
      <c r="D40" s="72"/>
      <c r="E40" s="73"/>
      <c r="F40" s="65" t="s">
        <v>22</v>
      </c>
      <c r="G40" s="65"/>
      <c r="H40" s="65"/>
      <c r="I40" s="65"/>
      <c r="J40" s="65"/>
      <c r="K40" s="65"/>
      <c r="L40" s="26">
        <v>100</v>
      </c>
      <c r="M40" s="61">
        <f>M39</f>
        <v>276817.55</v>
      </c>
      <c r="N40" s="62"/>
      <c r="O40" s="62"/>
      <c r="P40" s="62"/>
      <c r="Q40" s="37">
        <v>25</v>
      </c>
      <c r="R40" s="60">
        <f>R39</f>
        <v>39871.124</v>
      </c>
      <c r="S40" s="60"/>
      <c r="T40" s="37">
        <v>25</v>
      </c>
      <c r="U40" s="60">
        <f>R40+U39</f>
        <v>79742.248</v>
      </c>
      <c r="V40" s="60"/>
      <c r="W40" s="37">
        <v>25</v>
      </c>
      <c r="X40" s="60">
        <f>U40+X39</f>
        <v>123096.592</v>
      </c>
      <c r="Y40" s="60"/>
      <c r="Z40" s="37">
        <v>25</v>
      </c>
      <c r="AA40" s="60">
        <f>X40+AA39</f>
        <v>183764.302</v>
      </c>
      <c r="AB40" s="60"/>
      <c r="AC40" s="26"/>
      <c r="AD40" s="63">
        <f>AA40+AD39</f>
        <v>259457.476</v>
      </c>
      <c r="AE40" s="62"/>
      <c r="AF40" s="26"/>
      <c r="AG40" s="63">
        <f>AD40+AG39</f>
        <v>276817.55</v>
      </c>
      <c r="AH40" s="62"/>
      <c r="AI40" s="26"/>
      <c r="AJ40" s="63"/>
      <c r="AK40" s="62"/>
      <c r="AL40" s="15"/>
      <c r="AN40" s="11"/>
      <c r="AO40" s="9"/>
      <c r="AP40" s="5"/>
    </row>
    <row r="41" spans="1:4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N41" s="11"/>
      <c r="AO41" s="9"/>
      <c r="AP41" s="5"/>
    </row>
    <row r="42" spans="1:42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N42" s="6"/>
      <c r="AO42" s="9"/>
      <c r="AP42" s="5"/>
    </row>
    <row r="43" spans="1:40" ht="12.75">
      <c r="A43" s="66" t="s">
        <v>51</v>
      </c>
      <c r="B43" s="67"/>
      <c r="C43" s="67"/>
      <c r="D43" s="67"/>
      <c r="E43" s="67"/>
      <c r="F43" s="67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N43" s="5"/>
    </row>
    <row r="44" spans="1:42" ht="12.75">
      <c r="A44" s="21"/>
      <c r="B44" s="21"/>
      <c r="C44" s="21"/>
      <c r="D44" s="21"/>
      <c r="E44" s="21"/>
      <c r="F44" s="21"/>
      <c r="G44" s="21"/>
      <c r="H44" s="21"/>
      <c r="I44" s="21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P44" s="5"/>
    </row>
    <row r="45" spans="1:39" ht="12.75">
      <c r="A45" s="64"/>
      <c r="B45" s="64"/>
      <c r="C45" s="64"/>
      <c r="D45" s="64"/>
      <c r="E45" s="64"/>
      <c r="F45" s="64"/>
      <c r="G45" s="21"/>
      <c r="H45" s="21"/>
      <c r="I45" s="21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119" t="s">
        <v>47</v>
      </c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</row>
    <row r="46" spans="1:39" ht="12.75">
      <c r="A46" s="25"/>
      <c r="B46" s="25"/>
      <c r="C46" s="25"/>
      <c r="D46" s="25"/>
      <c r="E46" s="25"/>
      <c r="F46" s="25"/>
      <c r="G46" s="21"/>
      <c r="H46" s="21"/>
      <c r="I46" s="21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120" t="s">
        <v>48</v>
      </c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</row>
    <row r="47" spans="10:39" ht="38.25" customHeight="1">
      <c r="J47" s="48"/>
      <c r="K47" s="48"/>
      <c r="L47" s="48"/>
      <c r="M47" s="48"/>
      <c r="N47" s="48"/>
      <c r="O47" s="48"/>
      <c r="P47" s="48"/>
      <c r="Q47" s="120"/>
      <c r="R47" s="120"/>
      <c r="S47" s="120"/>
      <c r="T47" s="120"/>
      <c r="U47" s="120"/>
      <c r="V47" s="120"/>
      <c r="W47" s="120"/>
      <c r="X47" s="48"/>
      <c r="Y47" s="48"/>
      <c r="Z47" s="48"/>
      <c r="AA47" s="48"/>
      <c r="AB47" s="48"/>
      <c r="AC47" s="121" t="s">
        <v>49</v>
      </c>
      <c r="AD47" s="121"/>
      <c r="AE47" s="121"/>
      <c r="AF47" s="121"/>
      <c r="AG47" s="121"/>
      <c r="AH47" s="121"/>
      <c r="AI47" s="48"/>
      <c r="AJ47" s="48"/>
      <c r="AK47" s="48"/>
      <c r="AL47" s="48"/>
      <c r="AM47" s="48"/>
    </row>
    <row r="48" spans="10:39" ht="12.75"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</row>
    <row r="49" spans="10:39" ht="12.75"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</row>
  </sheetData>
  <sheetProtection/>
  <mergeCells count="254">
    <mergeCell ref="U45:AM45"/>
    <mergeCell ref="U46:AM46"/>
    <mergeCell ref="Q47:W47"/>
    <mergeCell ref="AC47:AH47"/>
    <mergeCell ref="AG23:AH23"/>
    <mergeCell ref="AJ23:AK23"/>
    <mergeCell ref="X32:Y32"/>
    <mergeCell ref="AA32:AB32"/>
    <mergeCell ref="AD32:AE32"/>
    <mergeCell ref="AG32:AH32"/>
    <mergeCell ref="AJ29:AK29"/>
    <mergeCell ref="AD21:AE21"/>
    <mergeCell ref="AG21:AH21"/>
    <mergeCell ref="AJ21:AK21"/>
    <mergeCell ref="AD23:AE23"/>
    <mergeCell ref="AD22:AE22"/>
    <mergeCell ref="AG22:AH22"/>
    <mergeCell ref="AG26:AH26"/>
    <mergeCell ref="AJ27:AK27"/>
    <mergeCell ref="M23:P23"/>
    <mergeCell ref="R23:S23"/>
    <mergeCell ref="U23:V23"/>
    <mergeCell ref="X23:Y23"/>
    <mergeCell ref="AA23:AB23"/>
    <mergeCell ref="AD28:AE28"/>
    <mergeCell ref="U28:V28"/>
    <mergeCell ref="R24:S24"/>
    <mergeCell ref="R25:S25"/>
    <mergeCell ref="AD26:AE26"/>
    <mergeCell ref="F34:K34"/>
    <mergeCell ref="M34:P34"/>
    <mergeCell ref="R34:S34"/>
    <mergeCell ref="U34:V34"/>
    <mergeCell ref="X34:Y34"/>
    <mergeCell ref="F21:K21"/>
    <mergeCell ref="M21:P21"/>
    <mergeCell ref="R21:S21"/>
    <mergeCell ref="U21:V21"/>
    <mergeCell ref="X21:Y21"/>
    <mergeCell ref="AA20:AB20"/>
    <mergeCell ref="AD20:AE20"/>
    <mergeCell ref="AG20:AH20"/>
    <mergeCell ref="AJ20:AK20"/>
    <mergeCell ref="X28:Y28"/>
    <mergeCell ref="AA28:AB28"/>
    <mergeCell ref="AA21:AB21"/>
    <mergeCell ref="AG28:AH28"/>
    <mergeCell ref="AJ28:AK28"/>
    <mergeCell ref="AD25:AE25"/>
    <mergeCell ref="AA17:AB17"/>
    <mergeCell ref="X18:Y18"/>
    <mergeCell ref="X19:Y19"/>
    <mergeCell ref="U19:V19"/>
    <mergeCell ref="R18:S18"/>
    <mergeCell ref="F20:K20"/>
    <mergeCell ref="M20:P20"/>
    <mergeCell ref="R20:S20"/>
    <mergeCell ref="U20:V20"/>
    <mergeCell ref="X20:Y20"/>
    <mergeCell ref="R17:S17"/>
    <mergeCell ref="U17:V17"/>
    <mergeCell ref="X17:Y17"/>
    <mergeCell ref="AD31:AE31"/>
    <mergeCell ref="AG30:AH30"/>
    <mergeCell ref="AJ35:AK35"/>
    <mergeCell ref="AD34:AE34"/>
    <mergeCell ref="AG34:AH34"/>
    <mergeCell ref="AJ33:AK33"/>
    <mergeCell ref="AG31:AH31"/>
    <mergeCell ref="AJ31:AK31"/>
    <mergeCell ref="X40:Y40"/>
    <mergeCell ref="AA35:AB35"/>
    <mergeCell ref="M27:P27"/>
    <mergeCell ref="M29:P29"/>
    <mergeCell ref="M30:P30"/>
    <mergeCell ref="X30:Y30"/>
    <mergeCell ref="AA34:AB34"/>
    <mergeCell ref="R32:S32"/>
    <mergeCell ref="U32:V32"/>
    <mergeCell ref="AA31:AB31"/>
    <mergeCell ref="A27:E37"/>
    <mergeCell ref="F27:K27"/>
    <mergeCell ref="F29:K29"/>
    <mergeCell ref="F30:K30"/>
    <mergeCell ref="F35:K35"/>
    <mergeCell ref="R29:S29"/>
    <mergeCell ref="R27:S27"/>
    <mergeCell ref="F31:K31"/>
    <mergeCell ref="F32:K32"/>
    <mergeCell ref="M32:P32"/>
    <mergeCell ref="F36:K36"/>
    <mergeCell ref="F37:K37"/>
    <mergeCell ref="AG29:AH29"/>
    <mergeCell ref="U27:V27"/>
    <mergeCell ref="U29:V29"/>
    <mergeCell ref="AG27:AH27"/>
    <mergeCell ref="X29:Y29"/>
    <mergeCell ref="R31:S31"/>
    <mergeCell ref="U31:V31"/>
    <mergeCell ref="R19:S19"/>
    <mergeCell ref="AA19:AB19"/>
    <mergeCell ref="AA27:AB27"/>
    <mergeCell ref="M35:P35"/>
    <mergeCell ref="U35:V35"/>
    <mergeCell ref="M16:P16"/>
    <mergeCell ref="U16:V16"/>
    <mergeCell ref="U26:V26"/>
    <mergeCell ref="AA26:AB26"/>
    <mergeCell ref="X26:Y26"/>
    <mergeCell ref="F26:K26"/>
    <mergeCell ref="M31:P31"/>
    <mergeCell ref="F22:K22"/>
    <mergeCell ref="M22:P22"/>
    <mergeCell ref="R22:S22"/>
    <mergeCell ref="F28:K28"/>
    <mergeCell ref="M28:P28"/>
    <mergeCell ref="R28:S28"/>
    <mergeCell ref="F23:K23"/>
    <mergeCell ref="R30:S30"/>
    <mergeCell ref="H6:N6"/>
    <mergeCell ref="P6:S6"/>
    <mergeCell ref="M18:P18"/>
    <mergeCell ref="R16:S16"/>
    <mergeCell ref="F11:N11"/>
    <mergeCell ref="AA16:AB16"/>
    <mergeCell ref="T14:V14"/>
    <mergeCell ref="Q14:S14"/>
    <mergeCell ref="AA15:AB15"/>
    <mergeCell ref="R15:S15"/>
    <mergeCell ref="B6:C6"/>
    <mergeCell ref="R26:S26"/>
    <mergeCell ref="M26:P26"/>
    <mergeCell ref="A16:E26"/>
    <mergeCell ref="F16:K16"/>
    <mergeCell ref="M15:P15"/>
    <mergeCell ref="A14:E15"/>
    <mergeCell ref="M14:P14"/>
    <mergeCell ref="F25:K25"/>
    <mergeCell ref="M25:P25"/>
    <mergeCell ref="U6:AJ6"/>
    <mergeCell ref="AJ16:AK16"/>
    <mergeCell ref="W14:Y14"/>
    <mergeCell ref="U37:V37"/>
    <mergeCell ref="U36:V36"/>
    <mergeCell ref="AD35:AE35"/>
    <mergeCell ref="AG35:AH35"/>
    <mergeCell ref="AJ18:AK18"/>
    <mergeCell ref="AJ19:AK19"/>
    <mergeCell ref="AJ34:AK34"/>
    <mergeCell ref="AI14:AK14"/>
    <mergeCell ref="AF14:AH14"/>
    <mergeCell ref="AC14:AE14"/>
    <mergeCell ref="AD24:AE24"/>
    <mergeCell ref="AJ24:AK24"/>
    <mergeCell ref="AD17:AE17"/>
    <mergeCell ref="AG16:AH16"/>
    <mergeCell ref="AG24:AH24"/>
    <mergeCell ref="AJ22:AK22"/>
    <mergeCell ref="AJ17:AK17"/>
    <mergeCell ref="U15:V15"/>
    <mergeCell ref="X25:Y25"/>
    <mergeCell ref="Z14:AB14"/>
    <mergeCell ref="X16:Y16"/>
    <mergeCell ref="AA18:AB18"/>
    <mergeCell ref="U24:V24"/>
    <mergeCell ref="X24:Y24"/>
    <mergeCell ref="AA24:AB24"/>
    <mergeCell ref="X22:Y22"/>
    <mergeCell ref="AA22:AB22"/>
    <mergeCell ref="U25:V25"/>
    <mergeCell ref="AA25:AB25"/>
    <mergeCell ref="U22:V22"/>
    <mergeCell ref="AJ38:AK38"/>
    <mergeCell ref="AG25:AH25"/>
    <mergeCell ref="AJ25:AK25"/>
    <mergeCell ref="AJ26:AK26"/>
    <mergeCell ref="AG37:AH37"/>
    <mergeCell ref="AJ36:AK36"/>
    <mergeCell ref="AJ37:AK37"/>
    <mergeCell ref="F17:K17"/>
    <mergeCell ref="M17:P17"/>
    <mergeCell ref="AA37:AB37"/>
    <mergeCell ref="X37:Y37"/>
    <mergeCell ref="X36:Y36"/>
    <mergeCell ref="AD16:AE16"/>
    <mergeCell ref="AD18:AE18"/>
    <mergeCell ref="AD19:AE19"/>
    <mergeCell ref="X27:Y27"/>
    <mergeCell ref="AD27:AE27"/>
    <mergeCell ref="R37:S37"/>
    <mergeCell ref="R36:S36"/>
    <mergeCell ref="AG38:AH38"/>
    <mergeCell ref="U30:V30"/>
    <mergeCell ref="X31:Y31"/>
    <mergeCell ref="AA29:AB29"/>
    <mergeCell ref="AA30:AB30"/>
    <mergeCell ref="AD29:AE29"/>
    <mergeCell ref="AD30:AE30"/>
    <mergeCell ref="AG36:AH36"/>
    <mergeCell ref="X35:Y35"/>
    <mergeCell ref="AA33:AB33"/>
    <mergeCell ref="R35:S35"/>
    <mergeCell ref="AJ15:AK15"/>
    <mergeCell ref="X15:Y15"/>
    <mergeCell ref="M36:P36"/>
    <mergeCell ref="AG19:AH19"/>
    <mergeCell ref="AG17:AH17"/>
    <mergeCell ref="AJ30:AK30"/>
    <mergeCell ref="AG18:AH18"/>
    <mergeCell ref="AA9:AE9"/>
    <mergeCell ref="AD37:AE37"/>
    <mergeCell ref="AD36:AE36"/>
    <mergeCell ref="M24:P24"/>
    <mergeCell ref="U18:V18"/>
    <mergeCell ref="AJ39:AK39"/>
    <mergeCell ref="AG33:AH33"/>
    <mergeCell ref="AD38:AE38"/>
    <mergeCell ref="AA36:AB36"/>
    <mergeCell ref="M37:P37"/>
    <mergeCell ref="AJ40:AK40"/>
    <mergeCell ref="AD39:AE39"/>
    <mergeCell ref="AD40:AE40"/>
    <mergeCell ref="A39:E40"/>
    <mergeCell ref="AG9:AK9"/>
    <mergeCell ref="J9:Y9"/>
    <mergeCell ref="F14:K15"/>
    <mergeCell ref="AD15:AE15"/>
    <mergeCell ref="AG15:AH15"/>
    <mergeCell ref="AD33:AE33"/>
    <mergeCell ref="A45:F45"/>
    <mergeCell ref="M39:P39"/>
    <mergeCell ref="M40:P40"/>
    <mergeCell ref="R39:S39"/>
    <mergeCell ref="R40:S40"/>
    <mergeCell ref="F39:K39"/>
    <mergeCell ref="F40:K40"/>
    <mergeCell ref="A43:F43"/>
    <mergeCell ref="U40:V40"/>
    <mergeCell ref="X39:Y39"/>
    <mergeCell ref="AG39:AH39"/>
    <mergeCell ref="AG40:AH40"/>
    <mergeCell ref="AA39:AB39"/>
    <mergeCell ref="AA40:AB40"/>
    <mergeCell ref="U39:V39"/>
    <mergeCell ref="Z3:AK3"/>
    <mergeCell ref="F24:K24"/>
    <mergeCell ref="F18:K18"/>
    <mergeCell ref="F19:K19"/>
    <mergeCell ref="M19:P19"/>
    <mergeCell ref="F33:K33"/>
    <mergeCell ref="M33:P33"/>
    <mergeCell ref="R33:S33"/>
    <mergeCell ref="U33:V33"/>
    <mergeCell ref="X33:Y33"/>
  </mergeCells>
  <printOptions/>
  <pageMargins left="0.2" right="0.2" top="0.27" bottom="1.28" header="0.2" footer="0.21"/>
  <pageSetup horizontalDpi="300" verticalDpi="300" orientation="landscape" paperSize="9" scale="73" r:id="rId3"/>
  <legacyDrawing r:id="rId2"/>
  <oleObjects>
    <oleObject progId="Paint.Picture" shapeId="20071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K25" sqref="K25"/>
    </sheetView>
  </sheetViews>
  <sheetFormatPr defaultColWidth="9.140625" defaultRowHeight="12.75"/>
  <sheetData>
    <row r="1" spans="1:5" ht="12.75">
      <c r="A1" s="4"/>
      <c r="B1" s="44"/>
      <c r="C1" s="45"/>
      <c r="D1" s="8"/>
      <c r="E1" s="9"/>
    </row>
    <row r="2" spans="1:5" ht="12.75">
      <c r="A2" s="46"/>
      <c r="B2" s="8"/>
      <c r="C2" s="5"/>
      <c r="D2" s="5">
        <f>C2+B2</f>
        <v>0</v>
      </c>
      <c r="E2" s="1"/>
    </row>
    <row r="3" spans="1:5" ht="12.75">
      <c r="A3" s="46"/>
      <c r="B3" s="44">
        <v>0.82989293</v>
      </c>
      <c r="C3" s="49">
        <v>0.17010707</v>
      </c>
      <c r="D3" s="5">
        <f aca="true" t="shared" si="0" ref="D3:D9">C3+B3</f>
        <v>1</v>
      </c>
      <c r="E3" s="5"/>
    </row>
    <row r="4" spans="1:5" ht="12.75">
      <c r="A4" s="46">
        <v>1417</v>
      </c>
      <c r="B4" s="8">
        <f>A4*B3</f>
        <v>1175.95828181</v>
      </c>
      <c r="C4" s="11">
        <f>A4*C3</f>
        <v>241.04171819</v>
      </c>
      <c r="D4" s="5">
        <f t="shared" si="0"/>
        <v>1417</v>
      </c>
      <c r="E4" s="5"/>
    </row>
    <row r="5" spans="1:5" ht="12.75">
      <c r="A5" s="46">
        <v>1532.07</v>
      </c>
      <c r="B5" s="8">
        <f>A5*B3</f>
        <v>1271.4540612650999</v>
      </c>
      <c r="C5" s="11">
        <f>A5*C3</f>
        <v>260.6159387349</v>
      </c>
      <c r="D5" s="5">
        <f t="shared" si="0"/>
        <v>1532.07</v>
      </c>
      <c r="E5" s="5"/>
    </row>
    <row r="6" spans="1:5" ht="12.75">
      <c r="A6" s="46">
        <v>78202.31</v>
      </c>
      <c r="B6" s="8">
        <f>A6*B3</f>
        <v>64899.54417866829</v>
      </c>
      <c r="C6" s="11">
        <f>A6*C3</f>
        <v>13302.765821331699</v>
      </c>
      <c r="D6" s="5">
        <f t="shared" si="0"/>
        <v>78202.31</v>
      </c>
      <c r="E6" s="1"/>
    </row>
    <row r="7" spans="1:5" ht="12.75">
      <c r="A7" s="46">
        <v>190782.06</v>
      </c>
      <c r="B7" s="8">
        <f>A7*B3</f>
        <v>158328.6827648358</v>
      </c>
      <c r="C7" s="11">
        <f>A7*C3</f>
        <v>32453.3772351642</v>
      </c>
      <c r="D7" s="5">
        <f t="shared" si="0"/>
        <v>190782.06</v>
      </c>
      <c r="E7" s="1"/>
    </row>
    <row r="8" spans="1:5" ht="12.75">
      <c r="A8" s="46">
        <v>23674.83</v>
      </c>
      <c r="B8" s="8">
        <f>A8*B3</f>
        <v>19647.5740359519</v>
      </c>
      <c r="C8" s="11">
        <f>A8*C3</f>
        <v>4027.2559640481004</v>
      </c>
      <c r="D8" s="5">
        <f t="shared" si="0"/>
        <v>23674.83</v>
      </c>
      <c r="E8" s="1"/>
    </row>
    <row r="9" spans="1:5" ht="12.75">
      <c r="A9" s="46">
        <v>2334.61</v>
      </c>
      <c r="B9" s="8">
        <f>A9*B3</f>
        <v>1937.4763333073001</v>
      </c>
      <c r="C9" s="11">
        <f>A9*C3</f>
        <v>397.13366669270005</v>
      </c>
      <c r="D9" s="5">
        <f t="shared" si="0"/>
        <v>2334.61</v>
      </c>
      <c r="E9" s="1"/>
    </row>
    <row r="10" spans="1:5" ht="12.75">
      <c r="A10" s="20">
        <v>6040.99</v>
      </c>
      <c r="B10" s="8">
        <f>A10*B3</f>
        <v>5013.3748912006995</v>
      </c>
      <c r="C10" s="11">
        <f>A10*C3</f>
        <v>1027.6151087993</v>
      </c>
      <c r="D10" s="5">
        <f>C10+B10</f>
        <v>6040.99</v>
      </c>
      <c r="E10" s="1"/>
    </row>
    <row r="11" spans="1:5" ht="12.75">
      <c r="A11" s="20">
        <v>51670.22</v>
      </c>
      <c r="B11" s="8">
        <f>A11*B3</f>
        <v>42880.7502695446</v>
      </c>
      <c r="C11" s="11">
        <f>A11*C3</f>
        <v>8789.4697304554</v>
      </c>
      <c r="D11" s="5">
        <f>C11+B11</f>
        <v>51670.22</v>
      </c>
      <c r="E11" s="1"/>
    </row>
    <row r="12" spans="1:5" ht="12.75">
      <c r="A12" s="14"/>
      <c r="B12" s="8">
        <f>SUM(B4:B11)</f>
        <v>295154.8148165837</v>
      </c>
      <c r="C12" s="11">
        <f>SUM(C4:C11)</f>
        <v>60499.2751834163</v>
      </c>
      <c r="D12" s="9"/>
      <c r="E12" s="5"/>
    </row>
    <row r="13" spans="1:5" ht="12.75">
      <c r="A13" s="15"/>
      <c r="B13" s="8"/>
      <c r="C13" s="11"/>
      <c r="D13" s="9"/>
      <c r="E13" s="5"/>
    </row>
    <row r="14" spans="1:5" ht="12.75">
      <c r="A14" s="19"/>
      <c r="B14" s="8"/>
      <c r="C14" s="11"/>
      <c r="D14" s="9"/>
      <c r="E14" s="1"/>
    </row>
    <row r="15" spans="1:5" ht="12.75">
      <c r="A15" s="19"/>
      <c r="B15" s="8"/>
      <c r="C15" s="11"/>
      <c r="D15" s="9"/>
      <c r="E15" s="1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Sheila</cp:lastModifiedBy>
  <cp:lastPrinted>2015-02-02T20:25:13Z</cp:lastPrinted>
  <dcterms:created xsi:type="dcterms:W3CDTF">2001-06-27T19:11:39Z</dcterms:created>
  <dcterms:modified xsi:type="dcterms:W3CDTF">2015-06-11T14:21:51Z</dcterms:modified>
  <cp:category/>
  <cp:version/>
  <cp:contentType/>
  <cp:contentStatus/>
</cp:coreProperties>
</file>