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295" windowWidth="15480" windowHeight="9270" activeTab="1"/>
  </bookViews>
  <sheets>
    <sheet name="PLAN. CUSTO" sheetId="1" r:id="rId1"/>
    <sheet name="CRONOGRAMA" sheetId="2" r:id="rId2"/>
    <sheet name="Plan1" sheetId="3" r:id="rId3"/>
    <sheet name="Plan2" sheetId="4" r:id="rId4"/>
  </sheets>
  <definedNames>
    <definedName name="_xlnm.Print_Area" localSheetId="1">'CRONOGRAMA'!$A$1:$IF$25</definedName>
    <definedName name="_xlnm.Print_Area" localSheetId="0">'PLAN. CUSTO'!$A$1:$M$31</definedName>
  </definedNames>
  <calcPr fullCalcOnLoad="1"/>
</workbook>
</file>

<file path=xl/sharedStrings.xml><?xml version="1.0" encoding="utf-8"?>
<sst xmlns="http://schemas.openxmlformats.org/spreadsheetml/2006/main" count="100" uniqueCount="62">
  <si>
    <t>QUANT.</t>
  </si>
  <si>
    <t>1.0</t>
  </si>
  <si>
    <t>1.1</t>
  </si>
  <si>
    <t>3.0</t>
  </si>
  <si>
    <t>3.1</t>
  </si>
  <si>
    <t>4.0</t>
  </si>
  <si>
    <t>M2</t>
  </si>
  <si>
    <t>4.1</t>
  </si>
  <si>
    <t>5.0</t>
  </si>
  <si>
    <t>5.1</t>
  </si>
  <si>
    <t>5.2</t>
  </si>
  <si>
    <t>BDI</t>
  </si>
  <si>
    <t>ITEM</t>
  </si>
  <si>
    <t>preço/c.</t>
  </si>
  <si>
    <t>ETAPAS/DESCRIÇÃO</t>
  </si>
  <si>
    <t>FÍSICO/
FINANCEIRO</t>
  </si>
  <si>
    <t>TOTAL
ETAPAS</t>
  </si>
  <si>
    <t>MêS 1</t>
  </si>
  <si>
    <t>MêS 2</t>
  </si>
  <si>
    <t>FÍSICO %</t>
  </si>
  <si>
    <t>FINANCEIRO</t>
  </si>
  <si>
    <t>TOTAL</t>
  </si>
  <si>
    <t>,,</t>
  </si>
  <si>
    <t>CRONOGRAMA FISICO FINANCEIRO</t>
  </si>
  <si>
    <t>PLANILHA DE CUSTO</t>
  </si>
  <si>
    <t>SERVIÇO/OBRAS:</t>
  </si>
  <si>
    <t>CODIGO</t>
  </si>
  <si>
    <t>DISCRIMINAÇÃO DOS SERVIÇOS</t>
  </si>
  <si>
    <t>PREÇO UNIT</t>
  </si>
  <si>
    <t>PREÇO TOTAL</t>
  </si>
  <si>
    <t>unid.</t>
  </si>
  <si>
    <t>Planilha de Cobertura de Área do Codema NO MUNICIPIO DE PIRAPORA -MG</t>
  </si>
  <si>
    <t>COB-TEL-010</t>
  </si>
  <si>
    <t>COBERTURA EM TELHA CERÂMICA COLONIAL PLANA, 24 UNID/M2</t>
  </si>
  <si>
    <t>CALHA DE CHAPA GALVANIZADA NUMERO 26, COM DESENVOLVIMENTO DE 10 CM</t>
  </si>
  <si>
    <t>M</t>
  </si>
  <si>
    <t>VERNIZ SINTETICO BRILHANTE, 2 DEMAOS</t>
  </si>
  <si>
    <t>Estrutura Metálica</t>
  </si>
  <si>
    <t>2.0</t>
  </si>
  <si>
    <t>Alvenaria e Concreto</t>
  </si>
  <si>
    <t>2.1</t>
  </si>
  <si>
    <t>ALVENARIA EM TIJOLO CERAMICO MACICO 5X10X20CM 1/2 VEZ (ESPESSURA 10CM) 
 ASSENTADO COM ARGAMASSA TRACO 1:2:8 (CIMENTO, CAL E AREIA)</t>
  </si>
  <si>
    <t>RUFO EM CHAPA DE ACO GALVANIZADO NUMERO 24, DESENVOLVIMENTO DE 16CM</t>
  </si>
  <si>
    <t>MERCADO</t>
  </si>
  <si>
    <t>Alex Sandro de Jesus Souza   Engenheiro Civil CREA-MG 173966 D</t>
  </si>
  <si>
    <t>Material da estrutura metálica total com mão de obra e pintura</t>
  </si>
  <si>
    <t>Unid</t>
  </si>
  <si>
    <t>73953/006</t>
  </si>
  <si>
    <t>LUMINARIA TIPO CALHA, DE SOBREPOR, COM REATOR DE PARTIDA RAPIDA E                             LAMPADA FLUORESCENTE 2X40W, COMPLETA, FORNECIMENTO E INSTALACAO</t>
  </si>
  <si>
    <t>INTERRUPTOR SIMPLES 2 TECLAS COM TOMADA CONJUGADOS - FORNECIMENTO E INSTALAÇÃO</t>
  </si>
  <si>
    <t>Pirapora-MG, 20 de AGOSTO de 2015</t>
  </si>
  <si>
    <t>ALEX SANDRO DE JESUS SOUZA</t>
  </si>
  <si>
    <t>Engº Civil CREA- MG 173966D</t>
  </si>
  <si>
    <t>Cobertura de Área do Codema NO MUNICIPIO DE PIRAPORA -MG</t>
  </si>
  <si>
    <t xml:space="preserve">COBERTURA </t>
  </si>
  <si>
    <t>ELÉTRICA</t>
  </si>
  <si>
    <t>PINTURA</t>
  </si>
  <si>
    <t>3.2</t>
  </si>
  <si>
    <t>3.3</t>
  </si>
  <si>
    <t>SUBTOTAL</t>
  </si>
  <si>
    <t>ALVENARIA EM TIJOLO CERAMICO MACICO 5X10X20CM 1/2 VEZ (ESPESSURA 10CM)  ASSENTADO COM ARGAMASSA TRACO 1:2:8 (CIMENTO, CAL E AREIA)</t>
  </si>
  <si>
    <t>LUMINARIA TIPO CALHA, DE SOBREPOR, COM REATOR DE PARTIDA RAPIDA E  LAMPADA FLUORESCENTE 2X40W, COMPLETA, FORNECIMENTO E INSTALACAO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</si>
</sst>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00_-;\-* #,##0.0000_-;_-* &quot;-&quot;??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Verdana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9" fontId="11" fillId="0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164" fontId="9" fillId="34" borderId="10" xfId="53" applyNumberFormat="1" applyFont="1" applyFill="1" applyBorder="1" applyAlignment="1">
      <alignment horizontal="center" vertical="center"/>
    </xf>
    <xf numFmtId="44" fontId="8" fillId="0" borderId="10" xfId="45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33" borderId="11" xfId="0" applyFont="1" applyFill="1" applyBorder="1" applyAlignment="1">
      <alignment/>
    </xf>
    <xf numFmtId="10" fontId="5" fillId="33" borderId="11" xfId="51" applyNumberFormat="1" applyFont="1" applyFill="1" applyBorder="1" applyAlignment="1">
      <alignment/>
    </xf>
    <xf numFmtId="10" fontId="5" fillId="33" borderId="11" xfId="0" applyNumberFormat="1" applyFont="1" applyFill="1" applyBorder="1" applyAlignment="1">
      <alignment/>
    </xf>
    <xf numFmtId="43" fontId="5" fillId="0" borderId="11" xfId="51" applyFont="1" applyBorder="1" applyAlignment="1">
      <alignment/>
    </xf>
    <xf numFmtId="16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8" fillId="10" borderId="10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justify"/>
    </xf>
    <xf numFmtId="0" fontId="8" fillId="10" borderId="10" xfId="0" applyFont="1" applyFill="1" applyBorder="1" applyAlignment="1">
      <alignment/>
    </xf>
    <xf numFmtId="164" fontId="9" fillId="10" borderId="10" xfId="53" applyNumberFormat="1" applyFont="1" applyFill="1" applyBorder="1" applyAlignment="1">
      <alignment horizontal="center" vertical="center"/>
    </xf>
    <xf numFmtId="44" fontId="8" fillId="10" borderId="10" xfId="45" applyFont="1" applyFill="1" applyBorder="1" applyAlignment="1">
      <alignment horizontal="center" vertical="center"/>
    </xf>
    <xf numFmtId="164" fontId="9" fillId="10" borderId="12" xfId="53" applyNumberFormat="1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44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2" fontId="8" fillId="0" borderId="10" xfId="0" applyNumberFormat="1" applyFont="1" applyBorder="1" applyAlignment="1">
      <alignment horizontal="right" vertical="center"/>
    </xf>
    <xf numFmtId="164" fontId="9" fillId="34" borderId="12" xfId="53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vertical="center"/>
    </xf>
    <xf numFmtId="9" fontId="8" fillId="10" borderId="13" xfId="49" applyFont="1" applyFill="1" applyBorder="1" applyAlignment="1">
      <alignment/>
    </xf>
    <xf numFmtId="0" fontId="8" fillId="10" borderId="14" xfId="0" applyFont="1" applyFill="1" applyBorder="1" applyAlignment="1">
      <alignment/>
    </xf>
    <xf numFmtId="0" fontId="0" fillId="0" borderId="0" xfId="0" applyAlignment="1">
      <alignment/>
    </xf>
    <xf numFmtId="0" fontId="5" fillId="35" borderId="11" xfId="0" applyFont="1" applyFill="1" applyBorder="1" applyAlignment="1">
      <alignment/>
    </xf>
    <xf numFmtId="164" fontId="5" fillId="35" borderId="11" xfId="0" applyNumberFormat="1" applyFont="1" applyFill="1" applyBorder="1" applyAlignment="1">
      <alignment/>
    </xf>
    <xf numFmtId="2" fontId="5" fillId="35" borderId="1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44" fontId="19" fillId="0" borderId="10" xfId="45" applyFont="1" applyBorder="1" applyAlignment="1">
      <alignment horizontal="center" vertical="center"/>
    </xf>
    <xf numFmtId="164" fontId="9" fillId="34" borderId="0" xfId="53" applyNumberFormat="1" applyFont="1" applyFill="1" applyBorder="1" applyAlignment="1">
      <alignment horizontal="center" vertical="center"/>
    </xf>
    <xf numFmtId="10" fontId="5" fillId="35" borderId="11" xfId="51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Border="1" applyAlignment="1">
      <alignment vertical="center"/>
    </xf>
    <xf numFmtId="43" fontId="0" fillId="0" borderId="0" xfId="0" applyNumberFormat="1" applyAlignment="1">
      <alignment/>
    </xf>
    <xf numFmtId="43" fontId="0" fillId="0" borderId="11" xfId="0" applyNumberFormat="1" applyBorder="1" applyAlignment="1">
      <alignment/>
    </xf>
    <xf numFmtId="43" fontId="5" fillId="0" borderId="11" xfId="51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4" fillId="10" borderId="12" xfId="0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44" fontId="8" fillId="0" borderId="12" xfId="45" applyFont="1" applyBorder="1" applyAlignment="1">
      <alignment horizontal="center" vertical="center"/>
    </xf>
    <xf numFmtId="44" fontId="8" fillId="0" borderId="13" xfId="45" applyFont="1" applyBorder="1" applyAlignment="1">
      <alignment horizontal="center" vertical="center"/>
    </xf>
    <xf numFmtId="44" fontId="8" fillId="0" borderId="14" xfId="45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44" fontId="8" fillId="10" borderId="12" xfId="45" applyNumberFormat="1" applyFont="1" applyFill="1" applyBorder="1" applyAlignment="1">
      <alignment horizontal="center" vertical="center"/>
    </xf>
    <xf numFmtId="44" fontId="8" fillId="10" borderId="13" xfId="45" applyNumberFormat="1" applyFont="1" applyFill="1" applyBorder="1" applyAlignment="1">
      <alignment horizontal="center" vertical="center"/>
    </xf>
    <xf numFmtId="44" fontId="8" fillId="10" borderId="14" xfId="45" applyFont="1" applyFill="1" applyBorder="1" applyAlignment="1">
      <alignment horizontal="center" vertical="center"/>
    </xf>
    <xf numFmtId="44" fontId="8" fillId="10" borderId="13" xfId="45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44" fontId="8" fillId="0" borderId="12" xfId="45" applyNumberFormat="1" applyFont="1" applyBorder="1" applyAlignment="1">
      <alignment horizontal="center" vertical="center"/>
    </xf>
    <xf numFmtId="44" fontId="8" fillId="0" borderId="13" xfId="45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justify"/>
    </xf>
    <xf numFmtId="0" fontId="17" fillId="0" borderId="17" xfId="0" applyFont="1" applyBorder="1" applyAlignment="1">
      <alignment horizontal="left" vertical="justify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51" fillId="0" borderId="17" xfId="0" applyFont="1" applyBorder="1" applyAlignment="1">
      <alignment/>
    </xf>
    <xf numFmtId="1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justify"/>
    </xf>
    <xf numFmtId="0" fontId="16" fillId="0" borderId="17" xfId="0" applyFont="1" applyBorder="1" applyAlignment="1">
      <alignment horizontal="center" vertical="justify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Separador de milhares 3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="60" zoomScalePageLayoutView="0" workbookViewId="0" topLeftCell="A10">
      <selection activeCell="M22" sqref="M22"/>
    </sheetView>
  </sheetViews>
  <sheetFormatPr defaultColWidth="9.140625" defaultRowHeight="15"/>
  <cols>
    <col min="1" max="1" width="13.7109375" style="0" customWidth="1"/>
    <col min="2" max="2" width="20.140625" style="0" customWidth="1"/>
    <col min="3" max="5" width="10.57421875" style="0" customWidth="1"/>
    <col min="6" max="6" width="12.421875" style="0" customWidth="1"/>
    <col min="7" max="7" width="67.421875" style="0" customWidth="1"/>
    <col min="8" max="8" width="10.8515625" style="0" customWidth="1"/>
    <col min="9" max="9" width="23.28125" style="0" customWidth="1"/>
    <col min="10" max="10" width="26.00390625" style="0" customWidth="1"/>
    <col min="11" max="11" width="14.140625" style="0" customWidth="1"/>
    <col min="12" max="12" width="9.8515625" style="0" customWidth="1"/>
    <col min="13" max="13" width="26.421875" style="0" customWidth="1"/>
    <col min="14" max="14" width="10.140625" style="0" bestFit="1" customWidth="1"/>
    <col min="15" max="15" width="11.57421875" style="0" bestFit="1" customWidth="1"/>
    <col min="16" max="16" width="10.140625" style="0" customWidth="1"/>
    <col min="17" max="19" width="10.140625" style="0" bestFit="1" customWidth="1"/>
    <col min="20" max="20" width="10.00390625" style="0" customWidth="1"/>
    <col min="21" max="21" width="11.7109375" style="0" customWidth="1"/>
    <col min="22" max="22" width="11.140625" style="0" customWidth="1"/>
    <col min="23" max="23" width="14.28125" style="0" customWidth="1"/>
    <col min="24" max="24" width="15.57421875" style="0" bestFit="1" customWidth="1"/>
  </cols>
  <sheetData>
    <row r="1" spans="1:13" ht="24" thickBot="1">
      <c r="A1" s="85" t="s">
        <v>24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.75" thickBot="1">
      <c r="A2" s="5"/>
      <c r="B2" s="5"/>
      <c r="C2" s="92"/>
      <c r="D2" s="93"/>
      <c r="E2" s="93"/>
      <c r="F2" s="93"/>
      <c r="G2" s="94"/>
      <c r="H2" s="5"/>
      <c r="I2" s="5"/>
      <c r="J2" s="5"/>
      <c r="K2" s="92"/>
      <c r="L2" s="94"/>
      <c r="M2" s="5"/>
    </row>
    <row r="3" spans="1:13" ht="32.25" customHeight="1" thickBot="1">
      <c r="A3" s="86" t="s">
        <v>25</v>
      </c>
      <c r="B3" s="86"/>
      <c r="C3" s="87" t="s">
        <v>31</v>
      </c>
      <c r="D3" s="88"/>
      <c r="E3" s="88"/>
      <c r="F3" s="88"/>
      <c r="G3" s="88"/>
      <c r="H3" s="88"/>
      <c r="I3" s="88"/>
      <c r="J3" s="88"/>
      <c r="K3" s="88"/>
      <c r="L3" s="88"/>
      <c r="M3" s="89"/>
    </row>
    <row r="4" spans="1:13" ht="15.75" thickBot="1">
      <c r="A4" s="6"/>
      <c r="B4" s="6"/>
      <c r="C4" s="91"/>
      <c r="D4" s="91"/>
      <c r="E4" s="91"/>
      <c r="F4" s="91"/>
      <c r="G4" s="91"/>
      <c r="H4" s="7"/>
      <c r="I4" s="6"/>
      <c r="J4" s="8"/>
      <c r="K4" s="101">
        <v>1.25</v>
      </c>
      <c r="L4" s="102"/>
      <c r="M4" s="6"/>
    </row>
    <row r="5" spans="1:13" ht="15.75" thickBot="1">
      <c r="A5" s="9" t="s">
        <v>12</v>
      </c>
      <c r="B5" s="9" t="s">
        <v>26</v>
      </c>
      <c r="C5" s="90" t="s">
        <v>27</v>
      </c>
      <c r="D5" s="90"/>
      <c r="E5" s="90"/>
      <c r="F5" s="90"/>
      <c r="G5" s="90"/>
      <c r="H5" s="9" t="s">
        <v>30</v>
      </c>
      <c r="I5" s="9" t="s">
        <v>0</v>
      </c>
      <c r="J5" s="9" t="s">
        <v>28</v>
      </c>
      <c r="K5" s="95" t="s">
        <v>13</v>
      </c>
      <c r="L5" s="96"/>
      <c r="M5" s="9" t="s">
        <v>29</v>
      </c>
    </row>
    <row r="6" spans="1:15" ht="24" customHeight="1" thickBot="1">
      <c r="A6" s="24" t="s">
        <v>1</v>
      </c>
      <c r="B6" s="25"/>
      <c r="C6" s="72" t="s">
        <v>37</v>
      </c>
      <c r="D6" s="73"/>
      <c r="E6" s="73"/>
      <c r="F6" s="73"/>
      <c r="G6" s="74"/>
      <c r="H6" s="26"/>
      <c r="I6" s="27"/>
      <c r="J6" s="27"/>
      <c r="K6" s="41" t="s">
        <v>11</v>
      </c>
      <c r="L6" s="40">
        <v>0.25</v>
      </c>
      <c r="M6" s="31"/>
      <c r="O6" s="4"/>
    </row>
    <row r="7" spans="1:13" ht="39.75" customHeight="1" thickBot="1">
      <c r="A7" s="47" t="s">
        <v>2</v>
      </c>
      <c r="B7" s="35" t="s">
        <v>43</v>
      </c>
      <c r="C7" s="105" t="s">
        <v>45</v>
      </c>
      <c r="D7" s="106"/>
      <c r="E7" s="106"/>
      <c r="F7" s="106"/>
      <c r="G7" s="107"/>
      <c r="H7" s="35" t="s">
        <v>46</v>
      </c>
      <c r="I7" s="37">
        <v>1</v>
      </c>
      <c r="J7" s="48"/>
      <c r="K7" s="82">
        <v>7425</v>
      </c>
      <c r="L7" s="83"/>
      <c r="M7" s="12">
        <f>K7*I7</f>
        <v>7425</v>
      </c>
    </row>
    <row r="8" spans="1:13" s="36" customFormat="1" ht="39.75" customHeight="1" thickBot="1">
      <c r="A8" s="47"/>
      <c r="B8" s="35"/>
      <c r="C8" s="87"/>
      <c r="D8" s="88"/>
      <c r="E8" s="88"/>
      <c r="F8" s="88"/>
      <c r="G8" s="89"/>
      <c r="H8" s="35"/>
      <c r="I8" s="37"/>
      <c r="J8" s="48"/>
      <c r="K8" s="82" t="s">
        <v>59</v>
      </c>
      <c r="L8" s="83"/>
      <c r="M8" s="12">
        <v>7425</v>
      </c>
    </row>
    <row r="9" spans="1:13" ht="25.5" customHeight="1" thickBot="1">
      <c r="A9" s="24" t="s">
        <v>38</v>
      </c>
      <c r="B9" s="25"/>
      <c r="C9" s="72" t="s">
        <v>39</v>
      </c>
      <c r="D9" s="73"/>
      <c r="E9" s="73"/>
      <c r="F9" s="73"/>
      <c r="G9" s="74"/>
      <c r="H9" s="26"/>
      <c r="I9" s="28"/>
      <c r="J9" s="29"/>
      <c r="K9" s="97"/>
      <c r="L9" s="98"/>
      <c r="M9" s="29"/>
    </row>
    <row r="10" spans="1:13" ht="66.75" customHeight="1" thickBot="1">
      <c r="A10" s="35" t="s">
        <v>40</v>
      </c>
      <c r="B10" s="34">
        <v>72132</v>
      </c>
      <c r="C10" s="108" t="s">
        <v>41</v>
      </c>
      <c r="D10" s="109"/>
      <c r="E10" s="109"/>
      <c r="F10" s="109"/>
      <c r="G10" s="110"/>
      <c r="H10" s="32" t="s">
        <v>6</v>
      </c>
      <c r="I10" s="11">
        <v>5.4</v>
      </c>
      <c r="J10" s="12">
        <v>48.39</v>
      </c>
      <c r="K10" s="103">
        <f>12.1+J10</f>
        <v>60.49</v>
      </c>
      <c r="L10" s="104"/>
      <c r="M10" s="12">
        <f>K10*I10</f>
        <v>326.646</v>
      </c>
    </row>
    <row r="11" spans="1:13" s="36" customFormat="1" ht="47.25" customHeight="1" thickBot="1">
      <c r="A11" s="35"/>
      <c r="B11" s="35"/>
      <c r="C11" s="65"/>
      <c r="D11" s="66"/>
      <c r="E11" s="66"/>
      <c r="F11" s="66"/>
      <c r="G11" s="67"/>
      <c r="H11" s="35"/>
      <c r="I11" s="38"/>
      <c r="J11" s="12"/>
      <c r="K11" s="82" t="s">
        <v>59</v>
      </c>
      <c r="L11" s="83"/>
      <c r="M11" s="12">
        <v>326.65</v>
      </c>
    </row>
    <row r="12" spans="1:13" ht="29.25" customHeight="1" thickBot="1">
      <c r="A12" s="24" t="s">
        <v>3</v>
      </c>
      <c r="B12" s="25"/>
      <c r="C12" s="72" t="s">
        <v>54</v>
      </c>
      <c r="D12" s="73"/>
      <c r="E12" s="73"/>
      <c r="F12" s="73"/>
      <c r="G12" s="74"/>
      <c r="H12" s="26"/>
      <c r="I12" s="30"/>
      <c r="J12" s="29"/>
      <c r="K12" s="99"/>
      <c r="L12" s="100"/>
      <c r="M12" s="29"/>
    </row>
    <row r="13" spans="1:17" ht="57.75" customHeight="1" thickBot="1">
      <c r="A13" s="35" t="s">
        <v>4</v>
      </c>
      <c r="B13" s="35" t="s">
        <v>32</v>
      </c>
      <c r="C13" s="79" t="s">
        <v>33</v>
      </c>
      <c r="D13" s="80"/>
      <c r="E13" s="80"/>
      <c r="F13" s="80"/>
      <c r="G13" s="81"/>
      <c r="H13" s="35" t="s">
        <v>6</v>
      </c>
      <c r="I13" s="11">
        <v>72.94</v>
      </c>
      <c r="J13" s="12">
        <v>42.89</v>
      </c>
      <c r="K13" s="82">
        <v>53.61</v>
      </c>
      <c r="L13" s="83"/>
      <c r="M13" s="12">
        <f>K13*I13</f>
        <v>3910.3134</v>
      </c>
      <c r="Q13" s="33"/>
    </row>
    <row r="14" spans="1:17" s="36" customFormat="1" ht="57.75" customHeight="1" thickBot="1">
      <c r="A14" s="35" t="s">
        <v>57</v>
      </c>
      <c r="B14" s="35">
        <v>84046</v>
      </c>
      <c r="C14" s="79" t="s">
        <v>34</v>
      </c>
      <c r="D14" s="80"/>
      <c r="E14" s="80"/>
      <c r="F14" s="80"/>
      <c r="G14" s="81"/>
      <c r="H14" s="35" t="s">
        <v>35</v>
      </c>
      <c r="I14" s="38">
        <v>15.4</v>
      </c>
      <c r="J14" s="12">
        <v>10.82</v>
      </c>
      <c r="K14" s="82">
        <v>13.53</v>
      </c>
      <c r="L14" s="83"/>
      <c r="M14" s="12">
        <f>K14*I14</f>
        <v>208.362</v>
      </c>
      <c r="Q14" s="33"/>
    </row>
    <row r="15" spans="1:17" s="36" customFormat="1" ht="57.75" customHeight="1" thickBot="1">
      <c r="A15" s="35" t="s">
        <v>58</v>
      </c>
      <c r="B15" s="35">
        <v>72106</v>
      </c>
      <c r="C15" s="79" t="s">
        <v>42</v>
      </c>
      <c r="D15" s="80"/>
      <c r="E15" s="80"/>
      <c r="F15" s="80"/>
      <c r="G15" s="81"/>
      <c r="H15" s="35" t="s">
        <v>35</v>
      </c>
      <c r="I15" s="11">
        <v>15.4</v>
      </c>
      <c r="J15" s="11">
        <v>18.76</v>
      </c>
      <c r="K15" s="82">
        <v>23.45</v>
      </c>
      <c r="L15" s="83"/>
      <c r="M15" s="12">
        <f>K15*I15</f>
        <v>361.13</v>
      </c>
      <c r="Q15" s="33"/>
    </row>
    <row r="16" spans="1:17" s="36" customFormat="1" ht="42.75" customHeight="1" thickBot="1">
      <c r="A16" s="35"/>
      <c r="B16" s="35"/>
      <c r="C16" s="62"/>
      <c r="D16" s="63"/>
      <c r="E16" s="63"/>
      <c r="F16" s="63"/>
      <c r="G16" s="64"/>
      <c r="H16" s="35"/>
      <c r="I16" s="38"/>
      <c r="J16" s="49"/>
      <c r="K16" s="82" t="s">
        <v>59</v>
      </c>
      <c r="L16" s="83"/>
      <c r="M16" s="12">
        <f>M15+M14+M13</f>
        <v>4479.8054</v>
      </c>
      <c r="Q16" s="33"/>
    </row>
    <row r="17" spans="1:17" ht="57.75" customHeight="1" thickBot="1">
      <c r="A17" s="25" t="s">
        <v>5</v>
      </c>
      <c r="B17" s="25"/>
      <c r="C17" s="72" t="s">
        <v>56</v>
      </c>
      <c r="D17" s="73"/>
      <c r="E17" s="73"/>
      <c r="F17" s="73"/>
      <c r="G17" s="74"/>
      <c r="H17" s="26"/>
      <c r="I17" s="30"/>
      <c r="J17" s="29"/>
      <c r="K17" s="99"/>
      <c r="L17" s="100"/>
      <c r="M17" s="29"/>
      <c r="Q17" s="33"/>
    </row>
    <row r="18" spans="1:13" ht="54.75" customHeight="1" thickBot="1">
      <c r="A18" s="35" t="s">
        <v>7</v>
      </c>
      <c r="B18" s="35">
        <v>84645</v>
      </c>
      <c r="C18" s="79" t="s">
        <v>36</v>
      </c>
      <c r="D18" s="80"/>
      <c r="E18" s="80"/>
      <c r="F18" s="80"/>
      <c r="G18" s="81"/>
      <c r="H18" s="35" t="s">
        <v>6</v>
      </c>
      <c r="I18" s="11">
        <v>72.94</v>
      </c>
      <c r="J18" s="12">
        <v>12.41</v>
      </c>
      <c r="K18" s="82">
        <v>15.51</v>
      </c>
      <c r="L18" s="83"/>
      <c r="M18" s="12">
        <f>K18*I18</f>
        <v>1131.2993999999999</v>
      </c>
    </row>
    <row r="19" spans="1:13" s="36" customFormat="1" ht="54.75" customHeight="1" thickBot="1">
      <c r="A19" s="35"/>
      <c r="B19" s="35"/>
      <c r="C19" s="62"/>
      <c r="D19" s="63"/>
      <c r="E19" s="63"/>
      <c r="F19" s="63"/>
      <c r="G19" s="64"/>
      <c r="H19" s="35"/>
      <c r="I19" s="38"/>
      <c r="J19" s="12"/>
      <c r="K19" s="82" t="s">
        <v>59</v>
      </c>
      <c r="L19" s="83"/>
      <c r="M19" s="12">
        <v>1131.3</v>
      </c>
    </row>
    <row r="20" spans="1:13" ht="38.25" customHeight="1" thickBot="1">
      <c r="A20" s="25" t="s">
        <v>8</v>
      </c>
      <c r="B20" s="25"/>
      <c r="C20" s="72" t="s">
        <v>55</v>
      </c>
      <c r="D20" s="73"/>
      <c r="E20" s="73"/>
      <c r="F20" s="73"/>
      <c r="G20" s="74"/>
      <c r="H20" s="26"/>
      <c r="I20" s="30"/>
      <c r="J20" s="29"/>
      <c r="K20" s="99"/>
      <c r="L20" s="100"/>
      <c r="M20" s="29"/>
    </row>
    <row r="21" spans="1:13" ht="41.25" customHeight="1" thickBot="1">
      <c r="A21" s="35" t="s">
        <v>9</v>
      </c>
      <c r="B21" s="35" t="s">
        <v>47</v>
      </c>
      <c r="C21" s="76" t="s">
        <v>48</v>
      </c>
      <c r="D21" s="77"/>
      <c r="E21" s="77"/>
      <c r="F21" s="77"/>
      <c r="G21" s="78"/>
      <c r="H21" s="35" t="s">
        <v>46</v>
      </c>
      <c r="I21" s="38">
        <v>2</v>
      </c>
      <c r="J21" s="39">
        <v>71.29</v>
      </c>
      <c r="K21" s="84">
        <f>J21+17.82</f>
        <v>89.11000000000001</v>
      </c>
      <c r="L21" s="83"/>
      <c r="M21" s="12">
        <f>K21*I21</f>
        <v>178.22000000000003</v>
      </c>
    </row>
    <row r="22" spans="1:13" s="36" customFormat="1" ht="41.25" customHeight="1" thickBot="1">
      <c r="A22" s="35" t="s">
        <v>10</v>
      </c>
      <c r="B22" s="35">
        <v>85049</v>
      </c>
      <c r="C22" s="65" t="s">
        <v>49</v>
      </c>
      <c r="D22" s="66"/>
      <c r="E22" s="66"/>
      <c r="F22" s="66"/>
      <c r="G22" s="67"/>
      <c r="H22" s="35" t="s">
        <v>46</v>
      </c>
      <c r="I22" s="11">
        <v>1</v>
      </c>
      <c r="J22" s="39">
        <v>32.63</v>
      </c>
      <c r="K22" s="84">
        <f>J22+8.16</f>
        <v>40.790000000000006</v>
      </c>
      <c r="L22" s="83"/>
      <c r="M22" s="12">
        <f>K22*I22</f>
        <v>40.790000000000006</v>
      </c>
    </row>
    <row r="23" spans="1:13" s="36" customFormat="1" ht="41.25" customHeight="1" thickBot="1">
      <c r="A23" s="35"/>
      <c r="B23" s="35"/>
      <c r="C23" s="65"/>
      <c r="D23" s="66"/>
      <c r="E23" s="66"/>
      <c r="F23" s="66"/>
      <c r="G23" s="67"/>
      <c r="H23" s="35"/>
      <c r="I23" s="11"/>
      <c r="J23" s="39"/>
      <c r="K23" s="82" t="s">
        <v>59</v>
      </c>
      <c r="L23" s="83"/>
      <c r="M23" s="12">
        <f>M22+M21</f>
        <v>219.01000000000005</v>
      </c>
    </row>
    <row r="24" spans="1:13" s="36" customFormat="1" ht="30" customHeight="1" thickBot="1">
      <c r="A24" s="35"/>
      <c r="B24" s="35"/>
      <c r="C24" s="65"/>
      <c r="D24" s="66"/>
      <c r="E24" s="66"/>
      <c r="F24" s="66"/>
      <c r="G24" s="67"/>
      <c r="H24" s="35"/>
      <c r="I24" s="11"/>
      <c r="J24" s="39"/>
      <c r="K24" s="82"/>
      <c r="L24" s="83"/>
      <c r="M24" s="12"/>
    </row>
    <row r="25" spans="1:13" ht="39" customHeight="1" thickBot="1">
      <c r="A25" s="13"/>
      <c r="B25" s="10"/>
      <c r="C25" s="75"/>
      <c r="D25" s="75"/>
      <c r="E25" s="75"/>
      <c r="F25" s="75"/>
      <c r="G25" s="75"/>
      <c r="H25" s="5"/>
      <c r="I25" s="14"/>
      <c r="J25" s="12" t="s">
        <v>21</v>
      </c>
      <c r="K25" s="82"/>
      <c r="L25" s="83"/>
      <c r="M25" s="12">
        <f>M8+M11+M16+M19+M23</f>
        <v>13581.765399999998</v>
      </c>
    </row>
    <row r="26" spans="1:14" ht="15">
      <c r="A26" s="58" t="s">
        <v>22</v>
      </c>
      <c r="B26" s="60"/>
      <c r="C26" s="70" t="s">
        <v>50</v>
      </c>
      <c r="D26" s="70"/>
      <c r="E26" s="70"/>
      <c r="F26" s="70"/>
      <c r="G26" s="70"/>
      <c r="H26" s="70"/>
      <c r="I26" s="68"/>
      <c r="J26" s="60"/>
      <c r="K26" s="58"/>
      <c r="L26" s="58"/>
      <c r="M26" s="58"/>
      <c r="N26" s="1"/>
    </row>
    <row r="27" spans="1:13" ht="26.25" customHeight="1">
      <c r="A27" s="61"/>
      <c r="B27" s="61"/>
      <c r="C27" s="71"/>
      <c r="D27" s="71"/>
      <c r="E27" s="71"/>
      <c r="F27" s="71"/>
      <c r="G27" s="71"/>
      <c r="H27" s="71"/>
      <c r="I27" s="61"/>
      <c r="J27" s="61"/>
      <c r="K27" s="59"/>
      <c r="L27" s="59"/>
      <c r="M27" s="59"/>
    </row>
    <row r="28" spans="1:13" ht="24" customHeight="1">
      <c r="A28" s="61"/>
      <c r="B28" s="61"/>
      <c r="C28" s="71"/>
      <c r="D28" s="71"/>
      <c r="E28" s="71"/>
      <c r="F28" s="71"/>
      <c r="G28" s="71"/>
      <c r="H28" s="71"/>
      <c r="I28" s="61"/>
      <c r="J28" s="61"/>
      <c r="K28" s="59"/>
      <c r="L28" s="59"/>
      <c r="M28" s="59"/>
    </row>
    <row r="29" spans="1:13" ht="22.5" customHeight="1">
      <c r="A29" s="61"/>
      <c r="B29" s="61"/>
      <c r="C29" s="71"/>
      <c r="D29" s="71"/>
      <c r="E29" s="71"/>
      <c r="F29" s="71"/>
      <c r="G29" s="71"/>
      <c r="H29" s="71"/>
      <c r="I29" s="69" t="s">
        <v>44</v>
      </c>
      <c r="J29" s="69"/>
      <c r="K29" s="59"/>
      <c r="L29" s="59"/>
      <c r="M29" s="59"/>
    </row>
    <row r="30" spans="1:13" ht="15">
      <c r="A30" s="61"/>
      <c r="B30" s="61"/>
      <c r="C30" s="71"/>
      <c r="D30" s="71"/>
      <c r="E30" s="71"/>
      <c r="F30" s="71"/>
      <c r="G30" s="71"/>
      <c r="H30" s="71"/>
      <c r="I30" s="69"/>
      <c r="J30" s="69"/>
      <c r="K30" s="59"/>
      <c r="L30" s="59"/>
      <c r="M30" s="59"/>
    </row>
    <row r="31" spans="1:13" ht="15">
      <c r="A31" s="61"/>
      <c r="B31" s="61"/>
      <c r="C31" s="71"/>
      <c r="D31" s="71"/>
      <c r="E31" s="71"/>
      <c r="F31" s="71"/>
      <c r="G31" s="71"/>
      <c r="H31" s="71"/>
      <c r="I31" s="69"/>
      <c r="J31" s="69"/>
      <c r="K31" s="59"/>
      <c r="L31" s="59"/>
      <c r="M31" s="59"/>
    </row>
  </sheetData>
  <sheetProtection/>
  <mergeCells count="53">
    <mergeCell ref="K24:L24"/>
    <mergeCell ref="C8:G8"/>
    <mergeCell ref="K4:L4"/>
    <mergeCell ref="K2:L2"/>
    <mergeCell ref="C19:G19"/>
    <mergeCell ref="K19:L19"/>
    <mergeCell ref="C22:G22"/>
    <mergeCell ref="K8:L8"/>
    <mergeCell ref="K10:L10"/>
    <mergeCell ref="K15:L15"/>
    <mergeCell ref="C7:G7"/>
    <mergeCell ref="C10:G10"/>
    <mergeCell ref="K7:L7"/>
    <mergeCell ref="C13:G13"/>
    <mergeCell ref="C11:G11"/>
    <mergeCell ref="K12:L12"/>
    <mergeCell ref="K9:L9"/>
    <mergeCell ref="K21:L21"/>
    <mergeCell ref="C12:G12"/>
    <mergeCell ref="C9:G9"/>
    <mergeCell ref="C14:G14"/>
    <mergeCell ref="C15:G15"/>
    <mergeCell ref="K17:L17"/>
    <mergeCell ref="K18:L18"/>
    <mergeCell ref="K16:L16"/>
    <mergeCell ref="K13:L13"/>
    <mergeCell ref="K20:L20"/>
    <mergeCell ref="K11:L11"/>
    <mergeCell ref="K14:L14"/>
    <mergeCell ref="A1:M1"/>
    <mergeCell ref="A3:B3"/>
    <mergeCell ref="C3:M3"/>
    <mergeCell ref="C6:G6"/>
    <mergeCell ref="C5:G5"/>
    <mergeCell ref="C4:G4"/>
    <mergeCell ref="C2:G2"/>
    <mergeCell ref="K5:L5"/>
    <mergeCell ref="K26:M31"/>
    <mergeCell ref="A26:B31"/>
    <mergeCell ref="C16:G16"/>
    <mergeCell ref="C23:G23"/>
    <mergeCell ref="C24:G24"/>
    <mergeCell ref="I26:J28"/>
    <mergeCell ref="I29:J31"/>
    <mergeCell ref="C26:H31"/>
    <mergeCell ref="C20:G20"/>
    <mergeCell ref="C25:G25"/>
    <mergeCell ref="C21:G21"/>
    <mergeCell ref="C17:G17"/>
    <mergeCell ref="C18:G18"/>
    <mergeCell ref="K25:L25"/>
    <mergeCell ref="K22:L22"/>
    <mergeCell ref="K23:L23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7.421875" style="0" customWidth="1"/>
    <col min="2" max="2" width="52.57421875" style="0" customWidth="1"/>
    <col min="3" max="3" width="15.28125" style="0" customWidth="1"/>
    <col min="4" max="4" width="18.140625" style="0" customWidth="1"/>
    <col min="5" max="5" width="19.00390625" style="0" customWidth="1"/>
    <col min="6" max="6" width="17.140625" style="0" customWidth="1"/>
    <col min="7" max="7" width="11.140625" style="0" customWidth="1"/>
    <col min="8" max="8" width="13.7109375" style="0" customWidth="1"/>
    <col min="10" max="10" width="9.57421875" style="0" bestFit="1" customWidth="1"/>
  </cols>
  <sheetData>
    <row r="1" spans="1:6" ht="15.75" thickBot="1">
      <c r="A1" s="120" t="s">
        <v>23</v>
      </c>
      <c r="B1" s="120"/>
      <c r="C1" s="120"/>
      <c r="D1" s="120"/>
      <c r="E1" s="120"/>
      <c r="F1" s="120"/>
    </row>
    <row r="2" spans="1:8" ht="18.75" thickBot="1">
      <c r="A2" s="15"/>
      <c r="B2" s="131" t="s">
        <v>53</v>
      </c>
      <c r="C2" s="132"/>
      <c r="D2" s="132"/>
      <c r="E2" s="132"/>
      <c r="F2" s="133"/>
      <c r="G2" s="53"/>
      <c r="H2" s="53"/>
    </row>
    <row r="3" spans="1:6" ht="15">
      <c r="A3" s="15"/>
      <c r="B3" s="15"/>
      <c r="C3" s="15"/>
      <c r="D3" s="15"/>
      <c r="E3" s="15"/>
      <c r="F3" s="15"/>
    </row>
    <row r="4" spans="1:6" ht="23.25">
      <c r="A4" s="16" t="s">
        <v>12</v>
      </c>
      <c r="B4" s="16" t="s">
        <v>14</v>
      </c>
      <c r="C4" s="17" t="s">
        <v>15</v>
      </c>
      <c r="D4" s="17" t="s">
        <v>16</v>
      </c>
      <c r="E4" s="16" t="s">
        <v>17</v>
      </c>
      <c r="F4" s="16" t="s">
        <v>18</v>
      </c>
    </row>
    <row r="5" spans="1:6" ht="21.75" customHeight="1">
      <c r="A5" s="111" t="s">
        <v>2</v>
      </c>
      <c r="B5" s="125" t="str">
        <f>'PLAN. CUSTO'!$C$7</f>
        <v>Material da estrutura metálica total com mão de obra e pintura</v>
      </c>
      <c r="C5" s="18" t="s">
        <v>19</v>
      </c>
      <c r="D5" s="19">
        <v>1</v>
      </c>
      <c r="E5" s="19">
        <v>1</v>
      </c>
      <c r="F5" s="20"/>
    </row>
    <row r="6" spans="1:6" ht="18" customHeight="1">
      <c r="A6" s="112"/>
      <c r="B6" s="126"/>
      <c r="C6" s="16" t="s">
        <v>20</v>
      </c>
      <c r="D6" s="56">
        <v>7444.55</v>
      </c>
      <c r="E6" s="22">
        <f>E5*D6</f>
        <v>7444.55</v>
      </c>
      <c r="F6" s="23"/>
    </row>
    <row r="7" spans="1:6" s="36" customFormat="1" ht="18" customHeight="1">
      <c r="A7" s="111" t="s">
        <v>40</v>
      </c>
      <c r="B7" s="129" t="s">
        <v>60</v>
      </c>
      <c r="C7" s="18" t="s">
        <v>19</v>
      </c>
      <c r="D7" s="50">
        <f>$D$5</f>
        <v>1</v>
      </c>
      <c r="E7" s="50">
        <f>$D$5</f>
        <v>1</v>
      </c>
      <c r="F7" s="45"/>
    </row>
    <row r="8" spans="1:6" s="36" customFormat="1" ht="24.75" customHeight="1">
      <c r="A8" s="112"/>
      <c r="B8" s="130"/>
      <c r="C8" s="16" t="s">
        <v>20</v>
      </c>
      <c r="D8" s="56">
        <f>'PLAN. CUSTO'!$M$11</f>
        <v>326.65</v>
      </c>
      <c r="E8" s="21">
        <f>'PLAN. CUSTO'!$M$11</f>
        <v>326.65</v>
      </c>
      <c r="F8" s="23"/>
    </row>
    <row r="9" spans="1:6" ht="17.25" customHeight="1">
      <c r="A9" s="111" t="s">
        <v>4</v>
      </c>
      <c r="B9" s="127" t="s">
        <v>33</v>
      </c>
      <c r="C9" s="18" t="s">
        <v>19</v>
      </c>
      <c r="D9" s="19">
        <v>1</v>
      </c>
      <c r="E9" s="20">
        <v>0.5</v>
      </c>
      <c r="F9" s="20">
        <v>0.5</v>
      </c>
    </row>
    <row r="10" spans="1:6" ht="20.25" customHeight="1">
      <c r="A10" s="112"/>
      <c r="B10" s="128"/>
      <c r="C10" s="16" t="s">
        <v>20</v>
      </c>
      <c r="D10" s="56">
        <f>'PLAN. CUSTO'!$M$13</f>
        <v>3910.3134</v>
      </c>
      <c r="E10" s="56">
        <f>D10/2</f>
        <v>1955.1567</v>
      </c>
      <c r="F10" s="56">
        <f>D10/2</f>
        <v>1955.1567</v>
      </c>
    </row>
    <row r="11" spans="1:6" ht="18.75" customHeight="1">
      <c r="A11" s="123" t="s">
        <v>57</v>
      </c>
      <c r="B11" s="113" t="s">
        <v>34</v>
      </c>
      <c r="C11" s="18" t="s">
        <v>19</v>
      </c>
      <c r="D11" s="19">
        <v>1</v>
      </c>
      <c r="E11" s="20"/>
      <c r="F11" s="20">
        <v>1</v>
      </c>
    </row>
    <row r="12" spans="1:6" ht="17.25" customHeight="1">
      <c r="A12" s="123"/>
      <c r="B12" s="117"/>
      <c r="C12" s="16" t="s">
        <v>20</v>
      </c>
      <c r="D12" s="56">
        <v>208.29</v>
      </c>
      <c r="E12" s="22"/>
      <c r="F12" s="23">
        <f>$D$12</f>
        <v>208.29</v>
      </c>
    </row>
    <row r="13" spans="1:6" ht="18" customHeight="1">
      <c r="A13" s="123" t="s">
        <v>58</v>
      </c>
      <c r="B13" s="113" t="s">
        <v>42</v>
      </c>
      <c r="C13" s="18" t="s">
        <v>19</v>
      </c>
      <c r="D13" s="19">
        <v>1</v>
      </c>
      <c r="E13" s="20"/>
      <c r="F13" s="20">
        <v>1</v>
      </c>
    </row>
    <row r="14" spans="1:6" ht="15.75" customHeight="1">
      <c r="A14" s="123"/>
      <c r="B14" s="117"/>
      <c r="C14" s="16" t="s">
        <v>20</v>
      </c>
      <c r="D14" s="56">
        <f>'PLAN. CUSTO'!$M$15</f>
        <v>361.13</v>
      </c>
      <c r="E14" s="22"/>
      <c r="F14" s="23">
        <f>'PLAN. CUSTO'!$M$15</f>
        <v>361.13</v>
      </c>
    </row>
    <row r="15" spans="1:6" ht="17.25" customHeight="1">
      <c r="A15" s="123" t="s">
        <v>7</v>
      </c>
      <c r="B15" s="115" t="s">
        <v>36</v>
      </c>
      <c r="C15" s="18" t="s">
        <v>19</v>
      </c>
      <c r="D15" s="19">
        <v>1</v>
      </c>
      <c r="E15" s="20"/>
      <c r="F15" s="20">
        <v>1</v>
      </c>
    </row>
    <row r="16" spans="1:6" ht="18" customHeight="1">
      <c r="A16" s="123"/>
      <c r="B16" s="116"/>
      <c r="C16" s="16" t="s">
        <v>20</v>
      </c>
      <c r="D16" s="56">
        <f>'PLAN. CUSTO'!$M$18</f>
        <v>1131.2993999999999</v>
      </c>
      <c r="E16" s="22"/>
      <c r="F16" s="23">
        <f>'PLAN. CUSTO'!$M$18</f>
        <v>1131.2993999999999</v>
      </c>
    </row>
    <row r="17" spans="1:6" s="42" customFormat="1" ht="18" customHeight="1">
      <c r="A17" s="111" t="s">
        <v>9</v>
      </c>
      <c r="B17" s="134" t="s">
        <v>61</v>
      </c>
      <c r="C17" s="18" t="s">
        <v>19</v>
      </c>
      <c r="D17" s="19">
        <v>1</v>
      </c>
      <c r="E17" s="44"/>
      <c r="F17" s="20">
        <v>1</v>
      </c>
    </row>
    <row r="18" spans="1:6" s="42" customFormat="1" ht="18" customHeight="1">
      <c r="A18" s="112"/>
      <c r="B18" s="135"/>
      <c r="C18" s="16" t="s">
        <v>20</v>
      </c>
      <c r="D18" s="56">
        <f>'PLAN. CUSTO'!$M$21</f>
        <v>178.22000000000003</v>
      </c>
      <c r="E18" s="22"/>
      <c r="F18" s="23">
        <f>'PLAN. CUSTO'!$M$21</f>
        <v>178.22000000000003</v>
      </c>
    </row>
    <row r="19" spans="1:6" s="42" customFormat="1" ht="18" customHeight="1">
      <c r="A19" s="111" t="s">
        <v>10</v>
      </c>
      <c r="B19" s="113" t="s">
        <v>49</v>
      </c>
      <c r="C19" s="43" t="str">
        <f>C21</f>
        <v>FÍSICO %</v>
      </c>
      <c r="D19" s="50">
        <f>$D$17</f>
        <v>1</v>
      </c>
      <c r="E19" s="50"/>
      <c r="F19" s="50">
        <f>$D$17</f>
        <v>1</v>
      </c>
    </row>
    <row r="20" spans="1:8" s="42" customFormat="1" ht="18" customHeight="1">
      <c r="A20" s="112"/>
      <c r="B20" s="114"/>
      <c r="C20" s="16" t="str">
        <f>C22</f>
        <v>FINANCEIRO</v>
      </c>
      <c r="D20" s="56">
        <v>40.79</v>
      </c>
      <c r="E20" s="22"/>
      <c r="F20" s="56">
        <f>$D$20</f>
        <v>40.79</v>
      </c>
      <c r="H20" s="57"/>
    </row>
    <row r="21" spans="1:6" ht="18" customHeight="1">
      <c r="A21" s="124"/>
      <c r="B21" s="121" t="s">
        <v>21</v>
      </c>
      <c r="C21" s="18" t="s">
        <v>19</v>
      </c>
      <c r="D21" s="19">
        <v>1</v>
      </c>
      <c r="E21" s="20"/>
      <c r="F21" s="20">
        <v>1</v>
      </c>
    </row>
    <row r="22" spans="1:10" ht="16.5" customHeight="1">
      <c r="A22" s="124"/>
      <c r="B22" s="122"/>
      <c r="C22" s="16" t="s">
        <v>20</v>
      </c>
      <c r="D22" s="56">
        <f>D6+D8+D10+D12+D14+D16+D18+D20</f>
        <v>13601.2428</v>
      </c>
      <c r="E22" s="22">
        <f>E6+E8+E10</f>
        <v>9726.3567</v>
      </c>
      <c r="F22" s="55">
        <f>F20+F18+F16+F14+F12+F10</f>
        <v>3874.8860999999997</v>
      </c>
      <c r="H22" s="54"/>
      <c r="J22" s="54"/>
    </row>
    <row r="23" spans="1:6" ht="31.5" customHeight="1">
      <c r="A23" s="46"/>
      <c r="B23" s="118">
        <v>42236</v>
      </c>
      <c r="C23" s="46"/>
      <c r="D23" s="2"/>
      <c r="E23" s="52" t="s">
        <v>51</v>
      </c>
      <c r="F23" s="3"/>
    </row>
    <row r="24" spans="1:6" ht="15">
      <c r="A24" s="46"/>
      <c r="B24" s="119"/>
      <c r="C24" s="46"/>
      <c r="D24" s="2"/>
      <c r="E24" s="51" t="s">
        <v>52</v>
      </c>
      <c r="F24" s="2"/>
    </row>
    <row r="25" spans="1:4" ht="15">
      <c r="A25" s="2"/>
      <c r="B25" s="2"/>
      <c r="C25" s="2"/>
      <c r="D25" s="2"/>
    </row>
    <row r="26" spans="1:4" ht="15">
      <c r="A26" s="2"/>
      <c r="B26" s="2"/>
      <c r="C26" s="2"/>
      <c r="D26" s="2"/>
    </row>
    <row r="27" spans="1:6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</sheetData>
  <sheetProtection/>
  <mergeCells count="21">
    <mergeCell ref="B23:B24"/>
    <mergeCell ref="A1:F1"/>
    <mergeCell ref="B21:B22"/>
    <mergeCell ref="A15:A16"/>
    <mergeCell ref="A21:A22"/>
    <mergeCell ref="B11:B12"/>
    <mergeCell ref="B5:B6"/>
    <mergeCell ref="A11:A12"/>
    <mergeCell ref="A13:A14"/>
    <mergeCell ref="A9:A10"/>
    <mergeCell ref="B9:B10"/>
    <mergeCell ref="B7:B8"/>
    <mergeCell ref="A7:A8"/>
    <mergeCell ref="A5:A6"/>
    <mergeCell ref="B2:F2"/>
    <mergeCell ref="B17:B18"/>
    <mergeCell ref="A17:A18"/>
    <mergeCell ref="B19:B20"/>
    <mergeCell ref="A19:A20"/>
    <mergeCell ref="B15:B16"/>
    <mergeCell ref="B13:B14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  <colBreaks count="1" manualBreakCount="1">
    <brk id="6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Martins</dc:creator>
  <cp:keywords/>
  <dc:description/>
  <cp:lastModifiedBy>10622</cp:lastModifiedBy>
  <cp:lastPrinted>2015-08-28T15:03:29Z</cp:lastPrinted>
  <dcterms:created xsi:type="dcterms:W3CDTF">2013-01-13T12:53:44Z</dcterms:created>
  <dcterms:modified xsi:type="dcterms:W3CDTF">2015-10-26T14:25:37Z</dcterms:modified>
  <cp:category/>
  <cp:version/>
  <cp:contentType/>
  <cp:contentStatus/>
</cp:coreProperties>
</file>